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A2" lockStructure="1"/>
  <bookViews>
    <workbookView xWindow="-15" yWindow="-15" windowWidth="20520" windowHeight="3975" activeTab="1"/>
  </bookViews>
  <sheets>
    <sheet name="施設数" sheetId="5" r:id="rId1"/>
    <sheet name="台帳" sheetId="1" r:id="rId2"/>
    <sheet name="管理水準" sheetId="4" r:id="rId3"/>
    <sheet name="DDL" sheetId="3" r:id="rId4"/>
  </sheets>
  <definedNames>
    <definedName name="_xlnm._FilterDatabase" localSheetId="1" hidden="1">台帳!$A$5:$BD$128</definedName>
    <definedName name="_xlnm.Print_Area" localSheetId="2">管理水準!$B$2:$N$31</definedName>
    <definedName name="_xlnm.Print_Area" localSheetId="0">施設数!$B$2:$Q$20</definedName>
    <definedName name="_xlnm.Print_Area" localSheetId="1">台帳!$A$1:$AY$136</definedName>
    <definedName name="_xlnm.Print_Titles" localSheetId="1">台帳!$3:$5</definedName>
    <definedName name="種別">DDL!$C$3:$C$7</definedName>
    <definedName name="所管">DDL!$B$3:$B$6</definedName>
    <definedName name="状況">DDL!$D$3:$D$10</definedName>
    <definedName name="排水機能">DDL!$E$3:$E$10</definedName>
  </definedNames>
  <calcPr calcId="145621"/>
</workbook>
</file>

<file path=xl/calcChain.xml><?xml version="1.0" encoding="utf-8"?>
<calcChain xmlns="http://schemas.openxmlformats.org/spreadsheetml/2006/main">
  <c r="BD28" i="1" l="1"/>
  <c r="BC28" i="1"/>
  <c r="BB28" i="1"/>
  <c r="BA28" i="1"/>
  <c r="BD27" i="1"/>
  <c r="BC27" i="1"/>
  <c r="BB27" i="1"/>
  <c r="BA27" i="1"/>
  <c r="BD25" i="1"/>
  <c r="BC25" i="1"/>
  <c r="BB25" i="1"/>
  <c r="BA25" i="1"/>
  <c r="BD24" i="1"/>
  <c r="BC24" i="1"/>
  <c r="BB24" i="1"/>
  <c r="BA24" i="1"/>
  <c r="BD22" i="1"/>
  <c r="BC22" i="1"/>
  <c r="BB22" i="1"/>
  <c r="BA22" i="1"/>
  <c r="BD21" i="1"/>
  <c r="BC21" i="1"/>
  <c r="BB21" i="1"/>
  <c r="BA21" i="1"/>
  <c r="BD19" i="1"/>
  <c r="BC19" i="1"/>
  <c r="BB19" i="1"/>
  <c r="BA19" i="1"/>
  <c r="BD18" i="1"/>
  <c r="BC18" i="1"/>
  <c r="BB18" i="1"/>
  <c r="BA18" i="1"/>
  <c r="BD16" i="1"/>
  <c r="BC16" i="1"/>
  <c r="BB16" i="1"/>
  <c r="BA16" i="1"/>
  <c r="BD15" i="1"/>
  <c r="BC15" i="1"/>
  <c r="BB15" i="1"/>
  <c r="BA15" i="1"/>
  <c r="BD13" i="1"/>
  <c r="BC13" i="1"/>
  <c r="BB13" i="1"/>
  <c r="BA13" i="1"/>
  <c r="BD12" i="1"/>
  <c r="BC12" i="1"/>
  <c r="BB12" i="1"/>
  <c r="BA12" i="1"/>
  <c r="BD10" i="1"/>
  <c r="BC10" i="1"/>
  <c r="BB10" i="1"/>
  <c r="BA10" i="1"/>
  <c r="BD9" i="1"/>
  <c r="BC9" i="1"/>
  <c r="BB9" i="1"/>
  <c r="BA9" i="1"/>
  <c r="BD7" i="1"/>
  <c r="BC7" i="1"/>
  <c r="BB7" i="1"/>
  <c r="BA7" i="1"/>
  <c r="BD52" i="1"/>
  <c r="BC52" i="1"/>
  <c r="BB52" i="1"/>
  <c r="BA52" i="1"/>
  <c r="BD51" i="1"/>
  <c r="BC51" i="1"/>
  <c r="BB51" i="1"/>
  <c r="BA51" i="1"/>
  <c r="BD49" i="1"/>
  <c r="BC49" i="1"/>
  <c r="BB49" i="1"/>
  <c r="BA49" i="1"/>
  <c r="BD48" i="1"/>
  <c r="BC48" i="1"/>
  <c r="BB48" i="1"/>
  <c r="BA48" i="1"/>
  <c r="BD46" i="1"/>
  <c r="BC46" i="1"/>
  <c r="BB46" i="1"/>
  <c r="BA46" i="1"/>
  <c r="BD45" i="1"/>
  <c r="BC45" i="1"/>
  <c r="BB45" i="1"/>
  <c r="BA45" i="1"/>
  <c r="BD43" i="1"/>
  <c r="BC43" i="1"/>
  <c r="BB43" i="1"/>
  <c r="BA43" i="1"/>
  <c r="BD42" i="1"/>
  <c r="BC42" i="1"/>
  <c r="BB42" i="1"/>
  <c r="BA42" i="1"/>
  <c r="BD40" i="1"/>
  <c r="BC40" i="1"/>
  <c r="BB40" i="1"/>
  <c r="BA40" i="1"/>
  <c r="BD39" i="1"/>
  <c r="BC39" i="1"/>
  <c r="BB39" i="1"/>
  <c r="BA39" i="1"/>
  <c r="BD37" i="1"/>
  <c r="BC37" i="1"/>
  <c r="BB37" i="1"/>
  <c r="BA37" i="1"/>
  <c r="BD36" i="1"/>
  <c r="BC36" i="1"/>
  <c r="BB36" i="1"/>
  <c r="BA36" i="1"/>
  <c r="BD34" i="1"/>
  <c r="BC34" i="1"/>
  <c r="BB34" i="1"/>
  <c r="BA34" i="1"/>
  <c r="BD33" i="1"/>
  <c r="BC33" i="1"/>
  <c r="BB33" i="1"/>
  <c r="BA33" i="1"/>
  <c r="C8" i="5" l="1"/>
  <c r="C7" i="5"/>
  <c r="C6" i="5"/>
  <c r="C5" i="5"/>
  <c r="C4" i="5"/>
  <c r="B4" i="5"/>
  <c r="G3" i="5"/>
  <c r="F3" i="5"/>
  <c r="E3" i="5"/>
  <c r="D3" i="5"/>
  <c r="O19" i="5" l="1"/>
  <c r="N19" i="5" l="1"/>
  <c r="W58" i="1" l="1"/>
  <c r="W57" i="1"/>
  <c r="W56" i="1" l="1"/>
  <c r="Z56" i="1" s="1"/>
  <c r="AM59" i="1" l="1"/>
  <c r="AN59" i="1"/>
  <c r="Z57" i="1"/>
  <c r="M17" i="5" l="1"/>
  <c r="K17" i="5"/>
  <c r="Q17" i="5" l="1"/>
  <c r="AK63" i="1" l="1"/>
  <c r="AL66" i="1" l="1"/>
  <c r="AL65" i="1"/>
  <c r="AL64" i="1"/>
  <c r="AL63" i="1"/>
  <c r="AL57" i="1"/>
  <c r="AL59" i="1"/>
  <c r="AL60" i="1"/>
  <c r="AL58" i="1"/>
  <c r="AM65" i="1"/>
  <c r="J17" i="5" s="1"/>
  <c r="AM66" i="1"/>
  <c r="AM64" i="1"/>
  <c r="AM63" i="1"/>
  <c r="AM57" i="1"/>
  <c r="AM60" i="1"/>
  <c r="AM58" i="1"/>
  <c r="AN63" i="1"/>
  <c r="AN66" i="1"/>
  <c r="AN64" i="1"/>
  <c r="AN65" i="1"/>
  <c r="L17" i="5" s="1"/>
  <c r="AN57" i="1"/>
  <c r="AN60" i="1"/>
  <c r="AN58" i="1"/>
  <c r="AK66" i="1"/>
  <c r="AK65" i="1"/>
  <c r="AK64" i="1"/>
  <c r="AK59" i="1"/>
  <c r="AK58" i="1"/>
  <c r="AK57" i="1"/>
  <c r="AK60" i="1"/>
  <c r="M18" i="5" l="1"/>
  <c r="L18" i="5"/>
  <c r="J18" i="5"/>
  <c r="K18" i="5"/>
  <c r="M15" i="5"/>
  <c r="L15" i="5"/>
  <c r="K15" i="5"/>
  <c r="J15" i="5"/>
  <c r="L16" i="5"/>
  <c r="M16" i="5"/>
  <c r="P17" i="5"/>
  <c r="J16" i="5"/>
  <c r="K16" i="5"/>
  <c r="AK67" i="1"/>
  <c r="AK61" i="1"/>
  <c r="AN67" i="1"/>
  <c r="AN61" i="1"/>
  <c r="AM61" i="1"/>
  <c r="AM67" i="1"/>
  <c r="AL61" i="1"/>
  <c r="AL67" i="1"/>
  <c r="P18" i="5" l="1"/>
  <c r="Q18" i="5"/>
  <c r="L19" i="5"/>
  <c r="P16" i="5"/>
  <c r="P15" i="5"/>
  <c r="J19" i="5"/>
  <c r="K19" i="5"/>
  <c r="Q15" i="5"/>
  <c r="Q16" i="5"/>
  <c r="M19" i="5"/>
  <c r="P19" i="5" l="1"/>
  <c r="Q19" i="5"/>
  <c r="W59" i="1" l="1"/>
  <c r="W60" i="1"/>
  <c r="Y105" i="1" l="1"/>
  <c r="E6" i="5" s="1"/>
  <c r="Z59" i="1"/>
  <c r="X103" i="1"/>
  <c r="D4" i="5" s="1"/>
  <c r="BD31" i="1"/>
  <c r="BC31" i="1"/>
  <c r="BB31" i="1"/>
  <c r="BD30" i="1"/>
  <c r="BC30" i="1"/>
  <c r="BB30" i="1"/>
  <c r="X71" i="1" l="1"/>
  <c r="X84" i="1"/>
  <c r="X81" i="1"/>
  <c r="X82" i="1"/>
  <c r="X83" i="1"/>
  <c r="X66" i="1"/>
  <c r="Y82" i="1"/>
  <c r="Y83" i="1"/>
  <c r="Y84" i="1"/>
  <c r="Y81" i="1"/>
  <c r="Z82" i="1"/>
  <c r="Z83" i="1"/>
  <c r="Z84" i="1"/>
  <c r="Z81" i="1"/>
  <c r="X76" i="1"/>
  <c r="Y97" i="1"/>
  <c r="Z99" i="1"/>
  <c r="X96" i="1"/>
  <c r="Z98" i="1"/>
  <c r="X97" i="1"/>
  <c r="Y66" i="1"/>
  <c r="Z67" i="1"/>
  <c r="X69" i="1"/>
  <c r="Y71" i="1"/>
  <c r="Z72" i="1"/>
  <c r="X74" i="1"/>
  <c r="Y76" i="1"/>
  <c r="Z77" i="1"/>
  <c r="X79" i="1"/>
  <c r="Y86" i="1"/>
  <c r="Z87" i="1"/>
  <c r="X89" i="1"/>
  <c r="Y91" i="1"/>
  <c r="Z92" i="1"/>
  <c r="X94" i="1"/>
  <c r="Y96" i="1"/>
  <c r="Z97" i="1"/>
  <c r="X99" i="1"/>
  <c r="Z66" i="1"/>
  <c r="X68" i="1"/>
  <c r="Y69" i="1"/>
  <c r="Z71" i="1"/>
  <c r="X73" i="1"/>
  <c r="Y74" i="1"/>
  <c r="Z76" i="1"/>
  <c r="X78" i="1"/>
  <c r="Y79" i="1"/>
  <c r="Z86" i="1"/>
  <c r="X88" i="1"/>
  <c r="Y89" i="1"/>
  <c r="Z91" i="1"/>
  <c r="X93" i="1"/>
  <c r="Y94" i="1"/>
  <c r="Z96" i="1"/>
  <c r="X98" i="1"/>
  <c r="Y99" i="1"/>
  <c r="X67" i="1"/>
  <c r="Y68" i="1"/>
  <c r="Z69" i="1"/>
  <c r="X72" i="1"/>
  <c r="Y73" i="1"/>
  <c r="Z74" i="1"/>
  <c r="X77" i="1"/>
  <c r="Y78" i="1"/>
  <c r="Z79" i="1"/>
  <c r="X87" i="1"/>
  <c r="Y88" i="1"/>
  <c r="Z89" i="1"/>
  <c r="X92" i="1"/>
  <c r="Y93" i="1"/>
  <c r="Z94" i="1"/>
  <c r="Y98" i="1"/>
  <c r="Y67" i="1"/>
  <c r="Z68" i="1"/>
  <c r="Y72" i="1"/>
  <c r="Z73" i="1"/>
  <c r="Y77" i="1"/>
  <c r="Z78" i="1"/>
  <c r="X86" i="1"/>
  <c r="Y87" i="1"/>
  <c r="Z88" i="1"/>
  <c r="X91" i="1"/>
  <c r="Y92" i="1"/>
  <c r="Z93" i="1"/>
  <c r="W62" i="1"/>
  <c r="Z62" i="1" s="1"/>
  <c r="W61" i="1"/>
  <c r="W63" i="1" l="1"/>
  <c r="AB59" i="1"/>
  <c r="Z111" i="1"/>
  <c r="Y111" i="1"/>
  <c r="X110" i="1"/>
  <c r="AA83" i="1"/>
  <c r="Z110" i="1"/>
  <c r="Y110" i="1"/>
  <c r="X109" i="1"/>
  <c r="AA82" i="1"/>
  <c r="Z109" i="1"/>
  <c r="Y109" i="1"/>
  <c r="AA81" i="1"/>
  <c r="X108" i="1"/>
  <c r="X85" i="1"/>
  <c r="Z108" i="1"/>
  <c r="Z85" i="1"/>
  <c r="Y108" i="1"/>
  <c r="Y85" i="1"/>
  <c r="X111" i="1"/>
  <c r="AA84" i="1"/>
  <c r="AA77" i="1"/>
  <c r="N5" i="5" s="1"/>
  <c r="AA97" i="1"/>
  <c r="AA67" i="1"/>
  <c r="J5" i="5" s="1"/>
  <c r="AA89" i="1"/>
  <c r="AA71" i="1"/>
  <c r="L4" i="5" s="1"/>
  <c r="AA91" i="1"/>
  <c r="Y90" i="1"/>
  <c r="X90" i="1"/>
  <c r="Z95" i="1"/>
  <c r="AA66" i="1"/>
  <c r="J4" i="5" s="1"/>
  <c r="X70" i="1"/>
  <c r="Y95" i="1"/>
  <c r="Z90" i="1"/>
  <c r="AA76" i="1"/>
  <c r="N4" i="5" s="1"/>
  <c r="Y70" i="1"/>
  <c r="AA98" i="1"/>
  <c r="X80" i="1"/>
  <c r="Z70" i="1"/>
  <c r="AA68" i="1"/>
  <c r="J6" i="5" s="1"/>
  <c r="X95" i="1"/>
  <c r="AA72" i="1"/>
  <c r="L5" i="5" s="1"/>
  <c r="AA92" i="1"/>
  <c r="AA73" i="1"/>
  <c r="L6" i="5" s="1"/>
  <c r="Z100" i="1"/>
  <c r="Z75" i="1"/>
  <c r="AA99" i="1"/>
  <c r="AA74" i="1"/>
  <c r="L7" i="5" s="1"/>
  <c r="X75" i="1"/>
  <c r="AA87" i="1"/>
  <c r="AA78" i="1"/>
  <c r="N6" i="5" s="1"/>
  <c r="AA79" i="1"/>
  <c r="N7" i="5" s="1"/>
  <c r="Y100" i="1"/>
  <c r="Z80" i="1"/>
  <c r="Y75" i="1"/>
  <c r="X100" i="1"/>
  <c r="AA86" i="1"/>
  <c r="AA88" i="1"/>
  <c r="AA93" i="1"/>
  <c r="AA94" i="1"/>
  <c r="Y80" i="1"/>
  <c r="AA69" i="1"/>
  <c r="J7" i="5" s="1"/>
  <c r="AA96" i="1"/>
  <c r="Z61" i="1"/>
  <c r="AB56" i="1"/>
  <c r="P7" i="5" l="1"/>
  <c r="P4" i="5"/>
  <c r="J8" i="5"/>
  <c r="P6" i="5"/>
  <c r="P5" i="5"/>
  <c r="N8" i="5"/>
  <c r="L8" i="5"/>
  <c r="AA85" i="1"/>
  <c r="AA95" i="1"/>
  <c r="AA90" i="1"/>
  <c r="AA75" i="1"/>
  <c r="AA70" i="1"/>
  <c r="Y112" i="1"/>
  <c r="AA80" i="1"/>
  <c r="Z112" i="1"/>
  <c r="AA100" i="1"/>
  <c r="AB63" i="1"/>
  <c r="AA109" i="1"/>
  <c r="AA111" i="1"/>
  <c r="Z63" i="1"/>
  <c r="AA108" i="1"/>
  <c r="X112" i="1"/>
  <c r="AA110" i="1"/>
  <c r="P8" i="5" l="1"/>
  <c r="AA112" i="1"/>
  <c r="BA30" i="1" l="1"/>
  <c r="Y106" i="1"/>
  <c r="E7" i="5" s="1"/>
  <c r="X104" i="1"/>
  <c r="D5" i="5" s="1"/>
  <c r="Y103" i="1"/>
  <c r="E4" i="5" s="1"/>
  <c r="Y104" i="1"/>
  <c r="E5" i="5" s="1"/>
  <c r="Z106" i="1"/>
  <c r="F7" i="5" s="1"/>
  <c r="X106" i="1"/>
  <c r="D7" i="5" s="1"/>
  <c r="X105" i="1"/>
  <c r="D6" i="5" s="1"/>
  <c r="Z103" i="1"/>
  <c r="F4" i="5" s="1"/>
  <c r="Z104" i="1"/>
  <c r="F5" i="5" s="1"/>
  <c r="Z105" i="1"/>
  <c r="F6" i="5" s="1"/>
  <c r="E120" i="1" l="1"/>
  <c r="F118" i="1"/>
  <c r="F126" i="1"/>
  <c r="AA103" i="1"/>
  <c r="G4" i="5" s="1"/>
  <c r="BA31" i="1"/>
  <c r="C66" i="1" s="1"/>
  <c r="X107" i="1"/>
  <c r="D8" i="5" s="1"/>
  <c r="AA105" i="1"/>
  <c r="G6" i="5" s="1"/>
  <c r="AA106" i="1"/>
  <c r="G7" i="5" s="1"/>
  <c r="AA104" i="1"/>
  <c r="G5" i="5" s="1"/>
  <c r="Y107" i="1"/>
  <c r="E8" i="5" s="1"/>
  <c r="Z107" i="1"/>
  <c r="F8" i="5" s="1"/>
  <c r="F9" i="5" s="1"/>
  <c r="F86" i="1" l="1"/>
  <c r="F70" i="1"/>
  <c r="F94" i="1"/>
  <c r="F110" i="1"/>
  <c r="F78" i="1"/>
  <c r="F102" i="1"/>
  <c r="F76" i="1"/>
  <c r="F68" i="1"/>
  <c r="E116" i="1"/>
  <c r="F124" i="1"/>
  <c r="F108" i="1"/>
  <c r="F100" i="1"/>
  <c r="F92" i="1"/>
  <c r="F84" i="1"/>
  <c r="F122" i="1"/>
  <c r="F114" i="1"/>
  <c r="F106" i="1"/>
  <c r="F98" i="1"/>
  <c r="F90" i="1"/>
  <c r="F82" i="1"/>
  <c r="F74" i="1"/>
  <c r="F66" i="1"/>
  <c r="E112" i="1"/>
  <c r="F116" i="1"/>
  <c r="D125" i="1"/>
  <c r="F120" i="1"/>
  <c r="F112" i="1"/>
  <c r="F104" i="1"/>
  <c r="F96" i="1"/>
  <c r="F88" i="1"/>
  <c r="F80" i="1"/>
  <c r="F72" i="1"/>
  <c r="E122" i="1"/>
  <c r="E108" i="1"/>
  <c r="E126" i="1"/>
  <c r="F125" i="1"/>
  <c r="F121" i="1"/>
  <c r="F117" i="1"/>
  <c r="F113" i="1"/>
  <c r="F109" i="1"/>
  <c r="F105" i="1"/>
  <c r="F101" i="1"/>
  <c r="F97" i="1"/>
  <c r="F93" i="1"/>
  <c r="F89" i="1"/>
  <c r="F85" i="1"/>
  <c r="F81" i="1"/>
  <c r="F77" i="1"/>
  <c r="F73" i="1"/>
  <c r="F69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7" i="1"/>
  <c r="C126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E118" i="1"/>
  <c r="E114" i="1"/>
  <c r="E110" i="1"/>
  <c r="E106" i="1"/>
  <c r="E102" i="1"/>
  <c r="E98" i="1"/>
  <c r="E94" i="1"/>
  <c r="E90" i="1"/>
  <c r="E86" i="1"/>
  <c r="E82" i="1"/>
  <c r="E78" i="1"/>
  <c r="E74" i="1"/>
  <c r="E70" i="1"/>
  <c r="E6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125" i="1"/>
  <c r="F123" i="1"/>
  <c r="F119" i="1"/>
  <c r="F115" i="1"/>
  <c r="F111" i="1"/>
  <c r="F107" i="1"/>
  <c r="F103" i="1"/>
  <c r="F99" i="1"/>
  <c r="F95" i="1"/>
  <c r="F91" i="1"/>
  <c r="F87" i="1"/>
  <c r="F83" i="1"/>
  <c r="F79" i="1"/>
  <c r="F75" i="1"/>
  <c r="F71" i="1"/>
  <c r="F67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124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E125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E104" i="1"/>
  <c r="E100" i="1"/>
  <c r="E96" i="1"/>
  <c r="E92" i="1"/>
  <c r="E88" i="1"/>
  <c r="E84" i="1"/>
  <c r="E80" i="1"/>
  <c r="E76" i="1"/>
  <c r="E72" i="1"/>
  <c r="E6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D9" i="5"/>
  <c r="G9" i="5" s="1"/>
  <c r="AA107" i="1"/>
  <c r="G8" i="5" s="1"/>
  <c r="F132" i="1" l="1"/>
  <c r="F134" i="1"/>
  <c r="C136" i="1"/>
  <c r="D131" i="1"/>
  <c r="C135" i="1"/>
  <c r="E136" i="1"/>
  <c r="C134" i="1"/>
  <c r="E135" i="1"/>
  <c r="F136" i="1"/>
  <c r="F127" i="1"/>
  <c r="D127" i="1"/>
  <c r="C133" i="1"/>
  <c r="D136" i="1"/>
  <c r="E134" i="1"/>
  <c r="G134" i="1" s="1"/>
  <c r="F135" i="1"/>
  <c r="C132" i="1"/>
  <c r="D135" i="1"/>
  <c r="E133" i="1"/>
  <c r="C131" i="1"/>
  <c r="D134" i="1"/>
  <c r="E132" i="1"/>
  <c r="G132" i="1" s="1"/>
  <c r="F133" i="1"/>
  <c r="D133" i="1"/>
  <c r="E131" i="1"/>
  <c r="E127" i="1"/>
  <c r="D132" i="1"/>
  <c r="F131" i="1"/>
  <c r="C127" i="1"/>
  <c r="G133" i="1" l="1"/>
  <c r="G136" i="1"/>
  <c r="G131" i="1"/>
  <c r="G135" i="1"/>
  <c r="AG60" i="1"/>
  <c r="AH57" i="1"/>
  <c r="AG58" i="1"/>
  <c r="AI59" i="1"/>
  <c r="AJ59" i="1"/>
  <c r="AH60" i="1"/>
  <c r="AH59" i="1"/>
  <c r="AI128" i="1"/>
  <c r="AI58" i="1"/>
  <c r="AH58" i="1"/>
  <c r="AJ57" i="1"/>
  <c r="AG57" i="1"/>
  <c r="AG59" i="1"/>
  <c r="AJ60" i="1"/>
  <c r="AJ58" i="1"/>
  <c r="AI60" i="1"/>
  <c r="AI57" i="1"/>
  <c r="AH128" i="1"/>
  <c r="AJ128" i="1"/>
  <c r="AG128" i="1"/>
  <c r="AH61" i="1" l="1"/>
  <c r="AI61" i="1"/>
  <c r="AG61" i="1"/>
  <c r="AH62" i="1"/>
  <c r="AJ62" i="1"/>
  <c r="AJ61" i="1"/>
  <c r="AG62" i="1"/>
  <c r="AI62" i="1"/>
</calcChain>
</file>

<file path=xl/comments1.xml><?xml version="1.0" encoding="utf-8"?>
<comments xmlns="http://schemas.openxmlformats.org/spreadsheetml/2006/main">
  <authors>
    <author>大阪府</author>
  </authors>
  <commentList>
    <comment ref="H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大阪府:
種別に水門等遠隔監視制御設備を入れていない。
</t>
        </r>
      </text>
    </comment>
  </commentList>
</comments>
</file>

<file path=xl/sharedStrings.xml><?xml version="1.0" encoding="utf-8"?>
<sst xmlns="http://schemas.openxmlformats.org/spreadsheetml/2006/main" count="669" uniqueCount="294">
  <si>
    <t>No</t>
  </si>
  <si>
    <t>市町名</t>
    <rPh sb="0" eb="2">
      <t>シチョウ</t>
    </rPh>
    <rPh sb="2" eb="3">
      <t>メイ</t>
    </rPh>
    <phoneticPr fontId="2"/>
  </si>
  <si>
    <t>番号</t>
    <rPh sb="0" eb="2">
      <t>バンゴウ</t>
    </rPh>
    <phoneticPr fontId="2"/>
  </si>
  <si>
    <t>設置場所</t>
    <rPh sb="0" eb="2">
      <t>セッチ</t>
    </rPh>
    <rPh sb="2" eb="4">
      <t>バショ</t>
    </rPh>
    <phoneticPr fontId="2"/>
  </si>
  <si>
    <t>地区名</t>
    <rPh sb="0" eb="3">
      <t>チクメイ</t>
    </rPh>
    <phoneticPr fontId="2"/>
  </si>
  <si>
    <t>所管</t>
    <rPh sb="0" eb="2">
      <t>ショカン</t>
    </rPh>
    <phoneticPr fontId="2"/>
  </si>
  <si>
    <t>種別</t>
    <rPh sb="0" eb="2">
      <t>シュベツ</t>
    </rPh>
    <phoneticPr fontId="2"/>
  </si>
  <si>
    <t>建設</t>
    <rPh sb="0" eb="2">
      <t>ケンセツ</t>
    </rPh>
    <phoneticPr fontId="2"/>
  </si>
  <si>
    <t>運輸</t>
    <rPh sb="0" eb="2">
      <t>ウンユ</t>
    </rPh>
    <phoneticPr fontId="2"/>
  </si>
  <si>
    <t>農水</t>
  </si>
  <si>
    <t>遠隔操作</t>
    <rPh sb="0" eb="2">
      <t>エンカク</t>
    </rPh>
    <rPh sb="2" eb="4">
      <t>ソウサ</t>
    </rPh>
    <phoneticPr fontId="2"/>
  </si>
  <si>
    <t>遠隔監視</t>
    <rPh sb="0" eb="2">
      <t>エンカク</t>
    </rPh>
    <rPh sb="2" eb="4">
      <t>カンシ</t>
    </rPh>
    <phoneticPr fontId="2"/>
  </si>
  <si>
    <t>自重降下</t>
    <rPh sb="0" eb="2">
      <t>ジジュウ</t>
    </rPh>
    <rPh sb="2" eb="4">
      <t>コウカ</t>
    </rPh>
    <phoneticPr fontId="2"/>
  </si>
  <si>
    <t>重要度</t>
    <rPh sb="0" eb="3">
      <t>ジュウヨウド</t>
    </rPh>
    <phoneticPr fontId="2"/>
  </si>
  <si>
    <t>備　　考</t>
    <rPh sb="0" eb="1">
      <t>ソナエ</t>
    </rPh>
    <rPh sb="3" eb="4">
      <t>コウ</t>
    </rPh>
    <phoneticPr fontId="2"/>
  </si>
  <si>
    <t>○</t>
  </si>
  <si>
    <t>S</t>
  </si>
  <si>
    <t>農水</t>
    <rPh sb="0" eb="2">
      <t>ノウスイ</t>
    </rPh>
    <phoneticPr fontId="2"/>
  </si>
  <si>
    <t>樋門</t>
    <rPh sb="0" eb="1">
      <t>ヒ</t>
    </rPh>
    <rPh sb="1" eb="2">
      <t>モン</t>
    </rPh>
    <phoneticPr fontId="2"/>
  </si>
  <si>
    <t>樋門</t>
    <rPh sb="0" eb="2">
      <t>ヒモン</t>
    </rPh>
    <phoneticPr fontId="2"/>
  </si>
  <si>
    <t>門扉</t>
    <rPh sb="0" eb="2">
      <t>モンピ</t>
    </rPh>
    <phoneticPr fontId="2"/>
  </si>
  <si>
    <t>種別</t>
    <rPh sb="0" eb="2">
      <t>シュベツ</t>
    </rPh>
    <phoneticPr fontId="8"/>
  </si>
  <si>
    <t>水門</t>
    <rPh sb="0" eb="2">
      <t>スイモン</t>
    </rPh>
    <phoneticPr fontId="8"/>
  </si>
  <si>
    <t>樋門</t>
    <rPh sb="0" eb="2">
      <t>ヒモン</t>
    </rPh>
    <phoneticPr fontId="8"/>
  </si>
  <si>
    <t>門扉</t>
    <rPh sb="0" eb="2">
      <t>モンピ</t>
    </rPh>
    <phoneticPr fontId="8"/>
  </si>
  <si>
    <t>角落</t>
    <rPh sb="0" eb="1">
      <t>カク</t>
    </rPh>
    <rPh sb="1" eb="2">
      <t>オ</t>
    </rPh>
    <phoneticPr fontId="8"/>
  </si>
  <si>
    <t>所管</t>
    <rPh sb="0" eb="2">
      <t>ショカン</t>
    </rPh>
    <phoneticPr fontId="8"/>
  </si>
  <si>
    <t>建設</t>
    <rPh sb="0" eb="2">
      <t>ケンセツ</t>
    </rPh>
    <phoneticPr fontId="8"/>
  </si>
  <si>
    <t>運輸</t>
    <rPh sb="0" eb="2">
      <t>ウンユ</t>
    </rPh>
    <phoneticPr fontId="8"/>
  </si>
  <si>
    <t>農水</t>
    <rPh sb="0" eb="2">
      <t>ノウスイ</t>
    </rPh>
    <phoneticPr fontId="8"/>
  </si>
  <si>
    <t>設置年度</t>
    <rPh sb="0" eb="2">
      <t>セッチ</t>
    </rPh>
    <rPh sb="2" eb="4">
      <t>ネンド</t>
    </rPh>
    <phoneticPr fontId="8"/>
  </si>
  <si>
    <t>昭和44年</t>
    <rPh sb="0" eb="2">
      <t>ショウワ</t>
    </rPh>
    <rPh sb="4" eb="5">
      <t>ネン</t>
    </rPh>
    <phoneticPr fontId="8"/>
  </si>
  <si>
    <t>昭和36年</t>
    <rPh sb="0" eb="2">
      <t>ショウワ</t>
    </rPh>
    <rPh sb="4" eb="5">
      <t>ネン</t>
    </rPh>
    <phoneticPr fontId="8"/>
  </si>
  <si>
    <t>昭和37年</t>
    <rPh sb="0" eb="2">
      <t>ショウワ</t>
    </rPh>
    <rPh sb="4" eb="5">
      <t>ネン</t>
    </rPh>
    <phoneticPr fontId="8"/>
  </si>
  <si>
    <t>昭和38年</t>
    <rPh sb="0" eb="2">
      <t>ショウワ</t>
    </rPh>
    <rPh sb="4" eb="5">
      <t>ネン</t>
    </rPh>
    <phoneticPr fontId="8"/>
  </si>
  <si>
    <t>昭和39年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</si>
  <si>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</si>
  <si>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昭和41年</t>
    <rPh sb="0" eb="2">
      <t>ショウワ</t>
    </rPh>
    <rPh sb="4" eb="5">
      <t>ネン</t>
    </rPh>
    <phoneticPr fontId="8"/>
  </si>
  <si>
    <t>昭和42年</t>
    <rPh sb="0" eb="2">
      <t>ショウワ</t>
    </rPh>
    <rPh sb="4" eb="5">
      <t>ネン</t>
    </rPh>
    <phoneticPr fontId="8"/>
  </si>
  <si>
    <t>昭和43年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</si>
  <si>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</si>
  <si>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昭和46年</t>
    <rPh sb="0" eb="2">
      <t>ショウワ</t>
    </rPh>
    <rPh sb="4" eb="5">
      <t>ネン</t>
    </rPh>
    <phoneticPr fontId="8"/>
  </si>
  <si>
    <t>昭和47年</t>
    <rPh sb="0" eb="2">
      <t>ショウワ</t>
    </rPh>
    <rPh sb="4" eb="5">
      <t>ネン</t>
    </rPh>
    <phoneticPr fontId="8"/>
  </si>
  <si>
    <t>昭和48年</t>
    <rPh sb="0" eb="2">
      <t>ショウワ</t>
    </rPh>
    <rPh sb="4" eb="5">
      <t>ネン</t>
    </rPh>
    <phoneticPr fontId="8"/>
  </si>
  <si>
    <t>昭和49年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</si>
  <si>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</si>
  <si>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昭和51年</t>
    <rPh sb="0" eb="2">
      <t>ショウワ</t>
    </rPh>
    <rPh sb="4" eb="5">
      <t>ネン</t>
    </rPh>
    <phoneticPr fontId="8"/>
  </si>
  <si>
    <t>昭和52年</t>
    <rPh sb="0" eb="2">
      <t>ショウワ</t>
    </rPh>
    <rPh sb="4" eb="5">
      <t>ネン</t>
    </rPh>
    <phoneticPr fontId="8"/>
  </si>
  <si>
    <t>昭和53年</t>
    <rPh sb="0" eb="2">
      <t>ショウワ</t>
    </rPh>
    <rPh sb="4" eb="5">
      <t>ネン</t>
    </rPh>
    <phoneticPr fontId="8"/>
  </si>
  <si>
    <t>昭和54年</t>
    <rPh sb="0" eb="2">
      <t>ショウワ</t>
    </rPh>
    <rPh sb="4" eb="5">
      <t>ネン</t>
    </rPh>
    <phoneticPr fontId="8"/>
  </si>
  <si>
    <t>昭和55年</t>
    <rPh sb="0" eb="2">
      <t>ショウワ</t>
    </rPh>
    <rPh sb="4" eb="5">
      <t>ネン</t>
    </rPh>
    <phoneticPr fontId="8"/>
  </si>
  <si>
    <t>昭和56年</t>
    <rPh sb="0" eb="2">
      <t>ショウワ</t>
    </rPh>
    <rPh sb="4" eb="5">
      <t>ネン</t>
    </rPh>
    <phoneticPr fontId="8"/>
  </si>
  <si>
    <t>昭和57年</t>
    <rPh sb="0" eb="2">
      <t>ショウワ</t>
    </rPh>
    <rPh sb="4" eb="5">
      <t>ネン</t>
    </rPh>
    <phoneticPr fontId="8"/>
  </si>
  <si>
    <t>昭和58年</t>
    <rPh sb="0" eb="2">
      <t>ショウワ</t>
    </rPh>
    <rPh sb="4" eb="5">
      <t>ネン</t>
    </rPh>
    <phoneticPr fontId="8"/>
  </si>
  <si>
    <t>昭和59年</t>
    <rPh sb="0" eb="2">
      <t>ショウワ</t>
    </rPh>
    <rPh sb="4" eb="5">
      <t>ネン</t>
    </rPh>
    <phoneticPr fontId="8"/>
  </si>
  <si>
    <t>昭和60年</t>
    <rPh sb="0" eb="2">
      <t>ショウワ</t>
    </rPh>
    <rPh sb="4" eb="5">
      <t>ネン</t>
    </rPh>
    <phoneticPr fontId="8"/>
  </si>
  <si>
    <t>昭和61年</t>
    <rPh sb="0" eb="2">
      <t>ショウワ</t>
    </rPh>
    <rPh sb="4" eb="5">
      <t>ネン</t>
    </rPh>
    <phoneticPr fontId="8"/>
  </si>
  <si>
    <t>昭和62年</t>
    <rPh sb="0" eb="2">
      <t>ショウワ</t>
    </rPh>
    <rPh sb="4" eb="5">
      <t>ネン</t>
    </rPh>
    <phoneticPr fontId="8"/>
  </si>
  <si>
    <t>昭和63年</t>
    <rPh sb="0" eb="2">
      <t>ショウワ</t>
    </rPh>
    <rPh sb="4" eb="5">
      <t>ネン</t>
    </rPh>
    <phoneticPr fontId="8"/>
  </si>
  <si>
    <t>平成1年</t>
    <rPh sb="0" eb="2">
      <t>ヘイセイ</t>
    </rPh>
    <rPh sb="3" eb="4">
      <t>ネン</t>
    </rPh>
    <phoneticPr fontId="8"/>
  </si>
  <si>
    <t>平成2年</t>
    <rPh sb="0" eb="2">
      <t>ヘイセイ</t>
    </rPh>
    <rPh sb="3" eb="4">
      <t>ネン</t>
    </rPh>
    <phoneticPr fontId="8"/>
  </si>
  <si>
    <t>平成3年</t>
    <rPh sb="0" eb="2">
      <t>ヘイセイ</t>
    </rPh>
    <rPh sb="3" eb="4">
      <t>ネン</t>
    </rPh>
    <phoneticPr fontId="8"/>
  </si>
  <si>
    <t>平成4年</t>
    <rPh sb="0" eb="2">
      <t>ヘイセイ</t>
    </rPh>
    <rPh sb="3" eb="4">
      <t>ネン</t>
    </rPh>
    <phoneticPr fontId="8"/>
  </si>
  <si>
    <t>平成5年</t>
    <rPh sb="0" eb="2">
      <t>ヘイセイ</t>
    </rPh>
    <rPh sb="3" eb="4">
      <t>ネン</t>
    </rPh>
    <phoneticPr fontId="8"/>
  </si>
  <si>
    <t>平成6年</t>
    <rPh sb="0" eb="2">
      <t>ヘイセイ</t>
    </rPh>
    <rPh sb="3" eb="4">
      <t>ネン</t>
    </rPh>
    <phoneticPr fontId="8"/>
  </si>
  <si>
    <t>平成7年</t>
    <rPh sb="0" eb="2">
      <t>ヘイセイ</t>
    </rPh>
    <rPh sb="3" eb="4">
      <t>ネン</t>
    </rPh>
    <phoneticPr fontId="8"/>
  </si>
  <si>
    <t>平成8年</t>
    <rPh sb="0" eb="2">
      <t>ヘイセイ</t>
    </rPh>
    <rPh sb="3" eb="4">
      <t>ネン</t>
    </rPh>
    <phoneticPr fontId="8"/>
  </si>
  <si>
    <t>平成9年</t>
    <rPh sb="0" eb="2">
      <t>ヘイセイ</t>
    </rPh>
    <rPh sb="3" eb="4">
      <t>ネン</t>
    </rPh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</si>
  <si>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</si>
  <si>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</si>
  <si>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</si>
  <si>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</si>
  <si>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</si>
  <si>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</si>
  <si>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</si>
  <si>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</si>
  <si>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</si>
  <si>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</si>
  <si>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</si>
  <si>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</si>
  <si>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</si>
  <si>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</si>
  <si>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</si>
  <si>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</si>
  <si>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</si>
  <si>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</si>
  <si>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</si>
  <si>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</si>
  <si>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</si>
  <si>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平成31年</t>
    <rPh sb="0" eb="2">
      <t>ヘイセイ</t>
    </rPh>
    <rPh sb="4" eb="5">
      <t>ネン</t>
    </rPh>
    <phoneticPr fontId="8"/>
  </si>
  <si>
    <t>平成32年</t>
    <rPh sb="0" eb="2">
      <t>ヘイセイ</t>
    </rPh>
    <rPh sb="4" eb="5">
      <t>ネン</t>
    </rPh>
    <phoneticPr fontId="8"/>
  </si>
  <si>
    <t>更新年度</t>
    <rPh sb="0" eb="2">
      <t>コウシン</t>
    </rPh>
    <rPh sb="2" eb="4">
      <t>ネンド</t>
    </rPh>
    <phoneticPr fontId="8"/>
  </si>
  <si>
    <t>昭和28年</t>
    <rPh sb="0" eb="2">
      <t>ショウワ</t>
    </rPh>
    <rPh sb="4" eb="5">
      <t>ネン</t>
    </rPh>
    <phoneticPr fontId="8"/>
  </si>
  <si>
    <t>昭和29年</t>
    <rPh sb="0" eb="2">
      <t>ショウワ</t>
    </rPh>
    <rPh sb="4" eb="5">
      <t>ネン</t>
    </rPh>
    <phoneticPr fontId="8"/>
  </si>
  <si>
    <t>昭和30年</t>
    <rPh sb="0" eb="2">
      <t>ショウワ</t>
    </rPh>
    <rPh sb="4" eb="5">
      <t>ネン</t>
    </rPh>
    <phoneticPr fontId="8"/>
  </si>
  <si>
    <t>昭和31年</t>
    <rPh sb="0" eb="2">
      <t>ショウワ</t>
    </rPh>
    <rPh sb="4" eb="5">
      <t>ネン</t>
    </rPh>
    <phoneticPr fontId="8"/>
  </si>
  <si>
    <t>昭和32年</t>
    <rPh sb="0" eb="2">
      <t>ショウワ</t>
    </rPh>
    <rPh sb="4" eb="5">
      <t>ネン</t>
    </rPh>
    <phoneticPr fontId="8"/>
  </si>
  <si>
    <t>昭和33年</t>
    <rPh sb="0" eb="2">
      <t>ショウワ</t>
    </rPh>
    <rPh sb="4" eb="5">
      <t>ネン</t>
    </rPh>
    <phoneticPr fontId="8"/>
  </si>
  <si>
    <t>昭和34年</t>
    <rPh sb="0" eb="2">
      <t>ショウワ</t>
    </rPh>
    <rPh sb="4" eb="5">
      <t>ネン</t>
    </rPh>
    <phoneticPr fontId="8"/>
  </si>
  <si>
    <t>昭和35年</t>
    <rPh sb="0" eb="2">
      <t>ショウワ</t>
    </rPh>
    <rPh sb="4" eb="5">
      <t>ネン</t>
    </rPh>
    <phoneticPr fontId="8"/>
  </si>
  <si>
    <t>昭和26年</t>
    <rPh sb="0" eb="2">
      <t>ショウワ</t>
    </rPh>
    <rPh sb="4" eb="5">
      <t>ネン</t>
    </rPh>
    <phoneticPr fontId="8"/>
  </si>
  <si>
    <t>昭和27年</t>
    <rPh sb="0" eb="2">
      <t>ショウワ</t>
    </rPh>
    <rPh sb="4" eb="5">
      <t>ネン</t>
    </rPh>
    <phoneticPr fontId="8"/>
  </si>
  <si>
    <t>経過年数</t>
    <rPh sb="0" eb="2">
      <t>ケイカ</t>
    </rPh>
    <rPh sb="2" eb="4">
      <t>ネンスウ</t>
    </rPh>
    <phoneticPr fontId="8"/>
  </si>
  <si>
    <t>耐用年数</t>
    <rPh sb="0" eb="2">
      <t>タイヨウ</t>
    </rPh>
    <rPh sb="2" eb="4">
      <t>ネンスウ</t>
    </rPh>
    <phoneticPr fontId="8"/>
  </si>
  <si>
    <t>水門</t>
    <rPh sb="0" eb="2">
      <t>スイモン</t>
    </rPh>
    <phoneticPr fontId="8"/>
  </si>
  <si>
    <t>樋門</t>
    <rPh sb="0" eb="2">
      <t>ヒモン</t>
    </rPh>
    <phoneticPr fontId="8"/>
  </si>
  <si>
    <t>門扉</t>
    <rPh sb="0" eb="2">
      <t>モンピ</t>
    </rPh>
    <phoneticPr fontId="8"/>
  </si>
  <si>
    <t>角落</t>
    <rPh sb="0" eb="1">
      <t>カク</t>
    </rPh>
    <rPh sb="1" eb="2">
      <t>オ</t>
    </rPh>
    <phoneticPr fontId="8"/>
  </si>
  <si>
    <t>供用</t>
    <rPh sb="0" eb="2">
      <t>キョウヨウ</t>
    </rPh>
    <phoneticPr fontId="8"/>
  </si>
  <si>
    <t>廃止済</t>
    <rPh sb="0" eb="2">
      <t>ハイシ</t>
    </rPh>
    <rPh sb="2" eb="3">
      <t>スミ</t>
    </rPh>
    <phoneticPr fontId="8"/>
  </si>
  <si>
    <t>常時閉</t>
    <rPh sb="0" eb="2">
      <t>ジョウジ</t>
    </rPh>
    <rPh sb="2" eb="3">
      <t>ヘイ</t>
    </rPh>
    <phoneticPr fontId="8"/>
  </si>
  <si>
    <t>状況</t>
    <rPh sb="0" eb="2">
      <t>ジョウキョウ</t>
    </rPh>
    <phoneticPr fontId="8"/>
  </si>
  <si>
    <t>未設置</t>
    <rPh sb="0" eb="3">
      <t>ミセッチ</t>
    </rPh>
    <phoneticPr fontId="8"/>
  </si>
  <si>
    <t>over</t>
    <phoneticPr fontId="8"/>
  </si>
  <si>
    <t>10年以内</t>
    <rPh sb="2" eb="3">
      <t>ネン</t>
    </rPh>
    <rPh sb="3" eb="5">
      <t>イナイ</t>
    </rPh>
    <phoneticPr fontId="8"/>
  </si>
  <si>
    <t>20年以内</t>
    <rPh sb="2" eb="3">
      <t>ネン</t>
    </rPh>
    <rPh sb="3" eb="5">
      <t>イナイ</t>
    </rPh>
    <phoneticPr fontId="8"/>
  </si>
  <si>
    <t>20年超</t>
    <rPh sb="2" eb="3">
      <t>ネン</t>
    </rPh>
    <rPh sb="3" eb="4">
      <t>チョウ</t>
    </rPh>
    <phoneticPr fontId="8"/>
  </si>
  <si>
    <t>門数</t>
    <rPh sb="0" eb="1">
      <t>モン</t>
    </rPh>
    <rPh sb="1" eb="2">
      <t>スウ</t>
    </rPh>
    <phoneticPr fontId="8"/>
  </si>
  <si>
    <t>移管</t>
    <rPh sb="0" eb="2">
      <t>イカン</t>
    </rPh>
    <phoneticPr fontId="8"/>
  </si>
  <si>
    <t>電動化</t>
    <rPh sb="0" eb="2">
      <t>デンドウ</t>
    </rPh>
    <rPh sb="2" eb="3">
      <t>カ</t>
    </rPh>
    <phoneticPr fontId="8"/>
  </si>
  <si>
    <t>型式</t>
    <rPh sb="0" eb="2">
      <t>カタシキ</t>
    </rPh>
    <phoneticPr fontId="8"/>
  </si>
  <si>
    <t>以内</t>
    <rPh sb="0" eb="2">
      <t>イナイ</t>
    </rPh>
    <phoneticPr fontId="8"/>
  </si>
  <si>
    <t>耐用年数まで</t>
    <rPh sb="0" eb="2">
      <t>タイヨウ</t>
    </rPh>
    <rPh sb="2" eb="4">
      <t>ネンスウ</t>
    </rPh>
    <phoneticPr fontId="8"/>
  </si>
  <si>
    <t>超</t>
    <rPh sb="0" eb="1">
      <t>チョウ</t>
    </rPh>
    <phoneticPr fontId="8"/>
  </si>
  <si>
    <t>over</t>
  </si>
  <si>
    <t>扉体</t>
    <rPh sb="0" eb="2">
      <t>ヒタイ</t>
    </rPh>
    <phoneticPr fontId="8"/>
  </si>
  <si>
    <t>戸当</t>
    <rPh sb="0" eb="1">
      <t>ト</t>
    </rPh>
    <rPh sb="1" eb="2">
      <t>ア</t>
    </rPh>
    <phoneticPr fontId="8"/>
  </si>
  <si>
    <t>材質</t>
    <rPh sb="0" eb="2">
      <t>ザイシツ</t>
    </rPh>
    <phoneticPr fontId="8"/>
  </si>
  <si>
    <t>型式</t>
    <rPh sb="0" eb="2">
      <t>カタシキ</t>
    </rPh>
    <phoneticPr fontId="8"/>
  </si>
  <si>
    <t>敷居高</t>
    <rPh sb="0" eb="2">
      <t>シキイ</t>
    </rPh>
    <rPh sb="2" eb="3">
      <t>ダカ</t>
    </rPh>
    <phoneticPr fontId="8"/>
  </si>
  <si>
    <t>(O.P.+m)</t>
    <phoneticPr fontId="8"/>
  </si>
  <si>
    <t>設置業者</t>
    <rPh sb="0" eb="2">
      <t>セッチ</t>
    </rPh>
    <rPh sb="2" eb="4">
      <t>ギョウシャ</t>
    </rPh>
    <phoneticPr fontId="8"/>
  </si>
  <si>
    <t>廃止済</t>
    <rPh sb="0" eb="2">
      <t>ハイシ</t>
    </rPh>
    <rPh sb="2" eb="3">
      <t>ズミ</t>
    </rPh>
    <phoneticPr fontId="8"/>
  </si>
  <si>
    <t>供用施設</t>
    <rPh sb="0" eb="2">
      <t>キョウヨウ</t>
    </rPh>
    <rPh sb="2" eb="4">
      <t>シセツ</t>
    </rPh>
    <phoneticPr fontId="8"/>
  </si>
  <si>
    <t>管理施設</t>
    <rPh sb="0" eb="2">
      <t>カンリ</t>
    </rPh>
    <rPh sb="2" eb="4">
      <t>シセツ</t>
    </rPh>
    <phoneticPr fontId="8"/>
  </si>
  <si>
    <t>休止施設</t>
    <rPh sb="0" eb="2">
      <t>キュウシ</t>
    </rPh>
    <rPh sb="2" eb="4">
      <t>シセツ</t>
    </rPh>
    <phoneticPr fontId="8"/>
  </si>
  <si>
    <t>移管施設</t>
    <rPh sb="0" eb="2">
      <t>イカン</t>
    </rPh>
    <rPh sb="2" eb="4">
      <t>シセツ</t>
    </rPh>
    <phoneticPr fontId="8"/>
  </si>
  <si>
    <t>廃止施設</t>
    <rPh sb="0" eb="2">
      <t>ハイシ</t>
    </rPh>
    <rPh sb="2" eb="4">
      <t>シセツ</t>
    </rPh>
    <phoneticPr fontId="8"/>
  </si>
  <si>
    <t>未設置施設</t>
    <rPh sb="0" eb="3">
      <t>ミセッチ</t>
    </rPh>
    <rPh sb="3" eb="5">
      <t>シセツ</t>
    </rPh>
    <phoneticPr fontId="8"/>
  </si>
  <si>
    <t>管理外施設</t>
    <rPh sb="0" eb="2">
      <t>カンリ</t>
    </rPh>
    <rPh sb="2" eb="3">
      <t>ガイ</t>
    </rPh>
    <rPh sb="3" eb="5">
      <t>シセツ</t>
    </rPh>
    <phoneticPr fontId="8"/>
  </si>
  <si>
    <t>施設の必要性を失し、すでに撤去された施設</t>
    <rPh sb="0" eb="2">
      <t>シセツ</t>
    </rPh>
    <rPh sb="3" eb="6">
      <t>ヒツヨウセイ</t>
    </rPh>
    <rPh sb="7" eb="8">
      <t>シッ</t>
    </rPh>
    <rPh sb="13" eb="15">
      <t>テッキョ</t>
    </rPh>
    <rPh sb="18" eb="20">
      <t>シセツ</t>
    </rPh>
    <phoneticPr fontId="8"/>
  </si>
  <si>
    <t>計画段階で、設置されていない施設</t>
    <rPh sb="0" eb="2">
      <t>ケイカク</t>
    </rPh>
    <rPh sb="2" eb="4">
      <t>ダンカイ</t>
    </rPh>
    <rPh sb="6" eb="8">
      <t>セッチ</t>
    </rPh>
    <rPh sb="14" eb="16">
      <t>シセツ</t>
    </rPh>
    <phoneticPr fontId="8"/>
  </si>
  <si>
    <t>建設</t>
    <rPh sb="0" eb="2">
      <t>ケンセツ</t>
    </rPh>
    <phoneticPr fontId="8"/>
  </si>
  <si>
    <t>運輸</t>
    <rPh sb="0" eb="2">
      <t>ウンユ</t>
    </rPh>
    <phoneticPr fontId="8"/>
  </si>
  <si>
    <t>農水</t>
    <rPh sb="0" eb="2">
      <t>ノウスイ</t>
    </rPh>
    <phoneticPr fontId="8"/>
  </si>
  <si>
    <t>小計</t>
    <rPh sb="0" eb="2">
      <t>ショウケイ</t>
    </rPh>
    <phoneticPr fontId="8"/>
  </si>
  <si>
    <t>計</t>
    <rPh sb="0" eb="1">
      <t>ケイ</t>
    </rPh>
    <phoneticPr fontId="8"/>
  </si>
  <si>
    <t>水門</t>
    <rPh sb="0" eb="2">
      <t>スイモン</t>
    </rPh>
    <phoneticPr fontId="2"/>
  </si>
  <si>
    <t>角落</t>
    <rPh sb="0" eb="1">
      <t>カク</t>
    </rPh>
    <rPh sb="1" eb="2">
      <t>オ</t>
    </rPh>
    <phoneticPr fontId="2"/>
  </si>
  <si>
    <t>管理外施設</t>
    <rPh sb="0" eb="2">
      <t>カンリ</t>
    </rPh>
    <rPh sb="2" eb="3">
      <t>ガイ</t>
    </rPh>
    <rPh sb="3" eb="5">
      <t>シセツ</t>
    </rPh>
    <phoneticPr fontId="8"/>
  </si>
  <si>
    <r>
      <rPr>
        <sz val="10"/>
        <color rgb="FFFF0000"/>
        <rFont val="Meiryo UI"/>
        <family val="3"/>
        <charset val="128"/>
      </rPr>
      <t>要管理</t>
    </r>
    <r>
      <rPr>
        <sz val="10"/>
        <color theme="1"/>
        <rFont val="Meiryo UI"/>
        <family val="3"/>
        <charset val="128"/>
      </rPr>
      <t xml:space="preserve">
施設</t>
    </r>
    <rPh sb="1" eb="3">
      <t>カンリ</t>
    </rPh>
    <rPh sb="4" eb="6">
      <t>シセツ</t>
    </rPh>
    <phoneticPr fontId="8"/>
  </si>
  <si>
    <r>
      <rPr>
        <sz val="10"/>
        <color rgb="FF0070C0"/>
        <rFont val="Meiryo UI"/>
        <family val="3"/>
        <charset val="128"/>
      </rPr>
      <t>管理不要</t>
    </r>
    <r>
      <rPr>
        <sz val="10"/>
        <color theme="1"/>
        <rFont val="Meiryo UI"/>
        <family val="3"/>
        <charset val="128"/>
      </rPr>
      <t xml:space="preserve">
施設</t>
    </r>
    <rPh sb="0" eb="2">
      <t>カンリ</t>
    </rPh>
    <rPh sb="2" eb="4">
      <t>フヨウ</t>
    </rPh>
    <rPh sb="5" eb="7">
      <t>シセツ</t>
    </rPh>
    <phoneticPr fontId="8"/>
  </si>
  <si>
    <t>供用施設</t>
    <rPh sb="0" eb="2">
      <t>キョウヨウ</t>
    </rPh>
    <rPh sb="2" eb="4">
      <t>シセツ</t>
    </rPh>
    <phoneticPr fontId="8"/>
  </si>
  <si>
    <t>廃止施設</t>
    <rPh sb="0" eb="2">
      <t>ハイシ</t>
    </rPh>
    <rPh sb="2" eb="4">
      <t>シセツ</t>
    </rPh>
    <phoneticPr fontId="8"/>
  </si>
  <si>
    <t>移管施設</t>
    <rPh sb="0" eb="2">
      <t>イカン</t>
    </rPh>
    <rPh sb="2" eb="4">
      <t>シセツ</t>
    </rPh>
    <phoneticPr fontId="8"/>
  </si>
  <si>
    <t>未設置施設</t>
    <rPh sb="0" eb="3">
      <t>ミセッチ</t>
    </rPh>
    <rPh sb="3" eb="5">
      <t>シセツ</t>
    </rPh>
    <phoneticPr fontId="8"/>
  </si>
  <si>
    <t>経過年数表</t>
    <rPh sb="0" eb="2">
      <t>ケイカ</t>
    </rPh>
    <rPh sb="2" eb="4">
      <t>ネンスウ</t>
    </rPh>
    <rPh sb="4" eb="5">
      <t>ヒョウ</t>
    </rPh>
    <phoneticPr fontId="8"/>
  </si>
  <si>
    <t>寸法</t>
    <rPh sb="0" eb="2">
      <t>スンポウ</t>
    </rPh>
    <phoneticPr fontId="8"/>
  </si>
  <si>
    <t>廃止待</t>
    <rPh sb="0" eb="2">
      <t>ハイシ</t>
    </rPh>
    <rPh sb="2" eb="3">
      <t>マ</t>
    </rPh>
    <phoneticPr fontId="8"/>
  </si>
  <si>
    <t>廃止待</t>
    <rPh sb="0" eb="2">
      <t>ハイシ</t>
    </rPh>
    <rPh sb="2" eb="3">
      <t>マ</t>
    </rPh>
    <phoneticPr fontId="8"/>
  </si>
  <si>
    <t>排水機場名</t>
    <rPh sb="0" eb="2">
      <t>ハイスイ</t>
    </rPh>
    <rPh sb="2" eb="4">
      <t>キジョウ</t>
    </rPh>
    <rPh sb="4" eb="5">
      <t>メイ</t>
    </rPh>
    <phoneticPr fontId="8"/>
  </si>
  <si>
    <t>排水
機能</t>
    <rPh sb="0" eb="2">
      <t>ハイスイ</t>
    </rPh>
    <rPh sb="3" eb="5">
      <t>キノウ</t>
    </rPh>
    <phoneticPr fontId="8"/>
  </si>
  <si>
    <t>○</t>
    <phoneticPr fontId="8"/>
  </si>
  <si>
    <t>△</t>
    <phoneticPr fontId="8"/>
  </si>
  <si>
    <t>排水機能</t>
    <rPh sb="0" eb="2">
      <t>ハイスイ</t>
    </rPh>
    <rPh sb="2" eb="4">
      <t>キノウ</t>
    </rPh>
    <phoneticPr fontId="8"/>
  </si>
  <si>
    <t>－</t>
  </si>
  <si>
    <t>－</t>
    <phoneticPr fontId="8"/>
  </si>
  <si>
    <t>不明</t>
    <rPh sb="0" eb="2">
      <t>フメイ</t>
    </rPh>
    <phoneticPr fontId="8"/>
  </si>
  <si>
    <t>●</t>
    <phoneticPr fontId="8"/>
  </si>
  <si>
    <t>▲</t>
  </si>
  <si>
    <t>▲</t>
    <phoneticPr fontId="8"/>
  </si>
  <si>
    <t>×</t>
    <phoneticPr fontId="8"/>
  </si>
  <si>
    <t>高潮注意報</t>
    <rPh sb="0" eb="2">
      <t>タカシオ</t>
    </rPh>
    <rPh sb="2" eb="5">
      <t>チュウイホウ</t>
    </rPh>
    <phoneticPr fontId="8"/>
  </si>
  <si>
    <t>高潮警報</t>
    <rPh sb="0" eb="2">
      <t>タカシオ</t>
    </rPh>
    <rPh sb="2" eb="4">
      <t>ケイホウ</t>
    </rPh>
    <phoneticPr fontId="8"/>
  </si>
  <si>
    <t>津波注意報</t>
    <rPh sb="0" eb="2">
      <t>ツナミ</t>
    </rPh>
    <rPh sb="2" eb="5">
      <t>チュウイホウ</t>
    </rPh>
    <phoneticPr fontId="8"/>
  </si>
  <si>
    <t>津波警報</t>
    <rPh sb="0" eb="2">
      <t>ツナミ</t>
    </rPh>
    <rPh sb="2" eb="4">
      <t>ケイホウ</t>
    </rPh>
    <phoneticPr fontId="8"/>
  </si>
  <si>
    <t>閉鎖基準</t>
    <rPh sb="0" eb="2">
      <t>ヘイサ</t>
    </rPh>
    <rPh sb="2" eb="4">
      <t>キジュン</t>
    </rPh>
    <phoneticPr fontId="8"/>
  </si>
  <si>
    <t>施設の必要性を失しているが、撤去されずに存置された施設</t>
    <rPh sb="0" eb="2">
      <t>シセツ</t>
    </rPh>
    <rPh sb="3" eb="6">
      <t>ヒツヨウセイ</t>
    </rPh>
    <rPh sb="7" eb="8">
      <t>シッ</t>
    </rPh>
    <rPh sb="14" eb="16">
      <t>テッキョ</t>
    </rPh>
    <rPh sb="20" eb="21">
      <t>ゾン</t>
    </rPh>
    <rPh sb="21" eb="22">
      <t>チ</t>
    </rPh>
    <rPh sb="25" eb="27">
      <t>シセツ</t>
    </rPh>
    <phoneticPr fontId="8"/>
  </si>
  <si>
    <t>常時機能保持が必要であり、非常時に閉鎖（通常時は全開）する施設</t>
    <rPh sb="0" eb="2">
      <t>ジョウジ</t>
    </rPh>
    <rPh sb="2" eb="4">
      <t>キノウ</t>
    </rPh>
    <rPh sb="4" eb="6">
      <t>ホジ</t>
    </rPh>
    <rPh sb="7" eb="9">
      <t>ヒツヨウ</t>
    </rPh>
    <rPh sb="13" eb="15">
      <t>ヒジョウ</t>
    </rPh>
    <rPh sb="15" eb="16">
      <t>ジ</t>
    </rPh>
    <rPh sb="17" eb="19">
      <t>ヘイサ</t>
    </rPh>
    <rPh sb="29" eb="31">
      <t>シセツ</t>
    </rPh>
    <phoneticPr fontId="8"/>
  </si>
  <si>
    <t>求められる管理水準</t>
    <rPh sb="0" eb="1">
      <t>モト</t>
    </rPh>
    <rPh sb="5" eb="7">
      <t>カンリ</t>
    </rPh>
    <rPh sb="7" eb="9">
      <t>スイジュン</t>
    </rPh>
    <phoneticPr fontId="8"/>
  </si>
  <si>
    <t>操作用照明</t>
    <rPh sb="0" eb="3">
      <t>ソウサヨウ</t>
    </rPh>
    <rPh sb="3" eb="5">
      <t>ショウメイ</t>
    </rPh>
    <phoneticPr fontId="8"/>
  </si>
  <si>
    <t>○</t>
    <phoneticPr fontId="8"/>
  </si>
  <si>
    <t>●</t>
    <phoneticPr fontId="8"/>
  </si>
  <si>
    <t>△</t>
    <phoneticPr fontId="8"/>
  </si>
  <si>
    <t>▲</t>
    <phoneticPr fontId="8"/>
  </si>
  <si>
    <t>×</t>
    <phoneticPr fontId="8"/>
  </si>
  <si>
    <t>不明</t>
    <rPh sb="0" eb="2">
      <t>フメイ</t>
    </rPh>
    <phoneticPr fontId="8"/>
  </si>
  <si>
    <t xml:space="preserve"> 府管理排水機場[間接]</t>
    <rPh sb="1" eb="2">
      <t>フ</t>
    </rPh>
    <rPh sb="2" eb="4">
      <t>カンリ</t>
    </rPh>
    <rPh sb="4" eb="6">
      <t>ハイスイ</t>
    </rPh>
    <rPh sb="6" eb="8">
      <t>キジョウ</t>
    </rPh>
    <rPh sb="9" eb="11">
      <t>カンセツ</t>
    </rPh>
    <phoneticPr fontId="8"/>
  </si>
  <si>
    <t xml:space="preserve"> 市管理排水機場[間接]</t>
    <rPh sb="1" eb="2">
      <t>シ</t>
    </rPh>
    <rPh sb="2" eb="4">
      <t>カンリ</t>
    </rPh>
    <rPh sb="4" eb="6">
      <t>ハイスイ</t>
    </rPh>
    <rPh sb="6" eb="8">
      <t>キジョウ</t>
    </rPh>
    <rPh sb="9" eb="11">
      <t>カンセツ</t>
    </rPh>
    <phoneticPr fontId="8"/>
  </si>
  <si>
    <t xml:space="preserve"> なし</t>
    <phoneticPr fontId="8"/>
  </si>
  <si>
    <t xml:space="preserve"> 不明</t>
    <rPh sb="1" eb="3">
      <t>フメイ</t>
    </rPh>
    <phoneticPr fontId="8"/>
  </si>
  <si>
    <t>排水機能</t>
    <rPh sb="0" eb="2">
      <t>ハイスイ</t>
    </rPh>
    <rPh sb="2" eb="4">
      <t>キノウ</t>
    </rPh>
    <phoneticPr fontId="8"/>
  </si>
  <si>
    <t>状況</t>
    <rPh sb="0" eb="2">
      <t>ジョウキョウ</t>
    </rPh>
    <phoneticPr fontId="8"/>
  </si>
  <si>
    <t>動作</t>
    <rPh sb="0" eb="2">
      <t>ドウサ</t>
    </rPh>
    <phoneticPr fontId="8"/>
  </si>
  <si>
    <t>現場</t>
    <rPh sb="0" eb="2">
      <t>ゲンバ</t>
    </rPh>
    <phoneticPr fontId="8"/>
  </si>
  <si>
    <t>遠隔</t>
    <rPh sb="0" eb="2">
      <t>エンカク</t>
    </rPh>
    <phoneticPr fontId="8"/>
  </si>
  <si>
    <t>機能保持が必要であるが、その主体性が府から移管された施設</t>
    <rPh sb="0" eb="2">
      <t>キノウ</t>
    </rPh>
    <rPh sb="2" eb="4">
      <t>ホジ</t>
    </rPh>
    <rPh sb="5" eb="7">
      <t>ヒツヨウ</t>
    </rPh>
    <rPh sb="14" eb="16">
      <t>シュタイ</t>
    </rPh>
    <rPh sb="16" eb="17">
      <t>セイ</t>
    </rPh>
    <rPh sb="18" eb="19">
      <t>フ</t>
    </rPh>
    <rPh sb="21" eb="23">
      <t>イカン</t>
    </rPh>
    <rPh sb="26" eb="28">
      <t>シセツ</t>
    </rPh>
    <phoneticPr fontId="8"/>
  </si>
  <si>
    <t>幅
(m)</t>
    <rPh sb="0" eb="1">
      <t>ハバ</t>
    </rPh>
    <phoneticPr fontId="8"/>
  </si>
  <si>
    <t>高
(m)</t>
    <rPh sb="0" eb="1">
      <t>タカ</t>
    </rPh>
    <phoneticPr fontId="8"/>
  </si>
  <si>
    <t>電動機
容量
(kw)</t>
    <rPh sb="0" eb="3">
      <t>デンドウキ</t>
    </rPh>
    <rPh sb="4" eb="6">
      <t>ヨウリョウ</t>
    </rPh>
    <phoneticPr fontId="8"/>
  </si>
  <si>
    <t xml:space="preserve"> 府管理排水機場[直接排水]</t>
    <rPh sb="1" eb="2">
      <t>フ</t>
    </rPh>
    <rPh sb="2" eb="4">
      <t>カンリ</t>
    </rPh>
    <rPh sb="4" eb="6">
      <t>ハイスイ</t>
    </rPh>
    <rPh sb="6" eb="8">
      <t>キジョウ</t>
    </rPh>
    <rPh sb="9" eb="11">
      <t>チョクセツ</t>
    </rPh>
    <rPh sb="11" eb="13">
      <t>ハイスイ</t>
    </rPh>
    <phoneticPr fontId="8"/>
  </si>
  <si>
    <t xml:space="preserve"> 市管理排水機場[直接排水]</t>
    <rPh sb="1" eb="2">
      <t>シ</t>
    </rPh>
    <rPh sb="2" eb="4">
      <t>カンリ</t>
    </rPh>
    <rPh sb="4" eb="6">
      <t>ハイスイ</t>
    </rPh>
    <rPh sb="6" eb="8">
      <t>キジョウ</t>
    </rPh>
    <rPh sb="9" eb="11">
      <t>チョクセツ</t>
    </rPh>
    <rPh sb="11" eb="13">
      <t>ハイスイ</t>
    </rPh>
    <phoneticPr fontId="8"/>
  </si>
  <si>
    <t>t</t>
    <phoneticPr fontId="8"/>
  </si>
  <si>
    <t>日常点検</t>
    <rPh sb="0" eb="2">
      <t>ニチジョウ</t>
    </rPh>
    <rPh sb="2" eb="4">
      <t>テンケン</t>
    </rPh>
    <phoneticPr fontId="8"/>
  </si>
  <si>
    <t>定期点検</t>
    <rPh sb="0" eb="2">
      <t>テイキ</t>
    </rPh>
    <rPh sb="2" eb="4">
      <t>テンケン</t>
    </rPh>
    <phoneticPr fontId="8"/>
  </si>
  <si>
    <t>不要</t>
    <rPh sb="0" eb="2">
      <t>フヨウ</t>
    </rPh>
    <phoneticPr fontId="8"/>
  </si>
  <si>
    <t>要</t>
    <rPh sb="0" eb="1">
      <t>ヨウ</t>
    </rPh>
    <phoneticPr fontId="8"/>
  </si>
  <si>
    <t>物理的</t>
    <rPh sb="0" eb="3">
      <t>ブツリテキ</t>
    </rPh>
    <phoneticPr fontId="8"/>
  </si>
  <si>
    <t>物理・操作機能が常時確保されていることを確認</t>
    <rPh sb="0" eb="2">
      <t>ブツリ</t>
    </rPh>
    <rPh sb="3" eb="5">
      <t>ソウサ</t>
    </rPh>
    <rPh sb="5" eb="7">
      <t>キノウ</t>
    </rPh>
    <rPh sb="8" eb="10">
      <t>ジョウジ</t>
    </rPh>
    <rPh sb="10" eb="12">
      <t>カクホ</t>
    </rPh>
    <rPh sb="20" eb="22">
      <t>カクニン</t>
    </rPh>
    <phoneticPr fontId="8"/>
  </si>
  <si>
    <t>物理機能が常時確保</t>
    <rPh sb="0" eb="2">
      <t>ブツリ</t>
    </rPh>
    <rPh sb="2" eb="4">
      <t>キノウ</t>
    </rPh>
    <rPh sb="5" eb="7">
      <t>ジョウジ</t>
    </rPh>
    <rPh sb="7" eb="9">
      <t>カクホ</t>
    </rPh>
    <phoneticPr fontId="8"/>
  </si>
  <si>
    <t>－</t>
    <phoneticPr fontId="8"/>
  </si>
  <si>
    <t>水門等管理員</t>
    <rPh sb="0" eb="2">
      <t>スイモン</t>
    </rPh>
    <rPh sb="2" eb="3">
      <t>トウ</t>
    </rPh>
    <rPh sb="3" eb="6">
      <t>カンリイン</t>
    </rPh>
    <phoneticPr fontId="8"/>
  </si>
  <si>
    <t>専門業者</t>
    <rPh sb="0" eb="2">
      <t>センモン</t>
    </rPh>
    <rPh sb="2" eb="4">
      <t>ギョウシャ</t>
    </rPh>
    <phoneticPr fontId="8"/>
  </si>
  <si>
    <t>府職員</t>
    <rPh sb="0" eb="3">
      <t>フショクイン</t>
    </rPh>
    <phoneticPr fontId="8"/>
  </si>
  <si>
    <t>点検者</t>
    <rPh sb="0" eb="2">
      <t>テンケン</t>
    </rPh>
    <rPh sb="2" eb="3">
      <t>シャ</t>
    </rPh>
    <phoneticPr fontId="8"/>
  </si>
  <si>
    <t>6回/年</t>
    <rPh sb="1" eb="2">
      <t>カイ</t>
    </rPh>
    <rPh sb="3" eb="4">
      <t>ネン</t>
    </rPh>
    <phoneticPr fontId="8"/>
  </si>
  <si>
    <t>12回/年</t>
    <rPh sb="2" eb="3">
      <t>カイ</t>
    </rPh>
    <rPh sb="4" eb="5">
      <t>ネン</t>
    </rPh>
    <phoneticPr fontId="8"/>
  </si>
  <si>
    <t>水門</t>
    <rPh sb="0" eb="2">
      <t>スイモン</t>
    </rPh>
    <phoneticPr fontId="8"/>
  </si>
  <si>
    <t>樋門</t>
    <rPh sb="0" eb="2">
      <t>ヒモン</t>
    </rPh>
    <phoneticPr fontId="8"/>
  </si>
  <si>
    <t>老朽化等による崩壊など、周辺環境を害していないことの確認</t>
    <rPh sb="0" eb="3">
      <t>ロウキュウカ</t>
    </rPh>
    <rPh sb="3" eb="4">
      <t>トウ</t>
    </rPh>
    <rPh sb="7" eb="9">
      <t>ホウカイ</t>
    </rPh>
    <rPh sb="12" eb="14">
      <t>シュウヘン</t>
    </rPh>
    <rPh sb="14" eb="16">
      <t>カンキョウ</t>
    </rPh>
    <rPh sb="17" eb="18">
      <t>ガイ</t>
    </rPh>
    <rPh sb="26" eb="28">
      <t>カクニン</t>
    </rPh>
    <phoneticPr fontId="8"/>
  </si>
  <si>
    <t>物理的</t>
    <rPh sb="0" eb="3">
      <t>ブツリテキ</t>
    </rPh>
    <phoneticPr fontId="8"/>
  </si>
  <si>
    <t>動作</t>
    <rPh sb="0" eb="2">
      <t>ドウサ</t>
    </rPh>
    <phoneticPr fontId="8"/>
  </si>
  <si>
    <t>点検思想</t>
    <rPh sb="0" eb="2">
      <t>テンケン</t>
    </rPh>
    <rPh sb="2" eb="4">
      <t>シソウ</t>
    </rPh>
    <phoneticPr fontId="8"/>
  </si>
  <si>
    <t>直轄水門</t>
    <rPh sb="0" eb="2">
      <t>チョッカツ</t>
    </rPh>
    <rPh sb="2" eb="4">
      <t>スイモン</t>
    </rPh>
    <phoneticPr fontId="8"/>
  </si>
  <si>
    <t>日常</t>
    <rPh sb="0" eb="2">
      <t>ニチジョウ</t>
    </rPh>
    <phoneticPr fontId="8"/>
  </si>
  <si>
    <t>精密</t>
    <rPh sb="0" eb="2">
      <t>セイミツ</t>
    </rPh>
    <phoneticPr fontId="8"/>
  </si>
  <si>
    <t>廃止待</t>
    <rPh sb="0" eb="2">
      <t>ハイシ</t>
    </rPh>
    <rPh sb="2" eb="3">
      <t>マ</t>
    </rPh>
    <phoneticPr fontId="8"/>
  </si>
  <si>
    <t>3回/月以上</t>
    <rPh sb="1" eb="2">
      <t>カイ</t>
    </rPh>
    <rPh sb="3" eb="4">
      <t>ツキ</t>
    </rPh>
    <rPh sb="4" eb="6">
      <t>イジョウ</t>
    </rPh>
    <phoneticPr fontId="8"/>
  </si>
  <si>
    <t>1回/月以上</t>
    <rPh sb="1" eb="2">
      <t>カイ</t>
    </rPh>
    <rPh sb="3" eb="4">
      <t>ツキ</t>
    </rPh>
    <rPh sb="4" eb="6">
      <t>イジョウ</t>
    </rPh>
    <phoneticPr fontId="8"/>
  </si>
  <si>
    <t>陸閘</t>
    <rPh sb="0" eb="2">
      <t>リッコウ</t>
    </rPh>
    <phoneticPr fontId="8"/>
  </si>
  <si>
    <t>角落し</t>
    <rPh sb="0" eb="1">
      <t>カク</t>
    </rPh>
    <rPh sb="1" eb="2">
      <t>オト</t>
    </rPh>
    <phoneticPr fontId="8"/>
  </si>
  <si>
    <t>1回/年以上</t>
    <rPh sb="1" eb="2">
      <t>カイ</t>
    </rPh>
    <rPh sb="3" eb="4">
      <t>ネン</t>
    </rPh>
    <rPh sb="4" eb="6">
      <t>イジョウ</t>
    </rPh>
    <phoneticPr fontId="8"/>
  </si>
  <si>
    <t>必要頻度</t>
    <rPh sb="0" eb="2">
      <t>ヒツヨウ</t>
    </rPh>
    <rPh sb="2" eb="4">
      <t>ヒンド</t>
    </rPh>
    <phoneticPr fontId="8"/>
  </si>
  <si>
    <t>市町職員</t>
    <rPh sb="0" eb="2">
      <t>シチョウ</t>
    </rPh>
    <rPh sb="2" eb="4">
      <t>ショクイン</t>
    </rPh>
    <phoneticPr fontId="8"/>
  </si>
  <si>
    <t>精密点検</t>
    <rPh sb="0" eb="2">
      <t>セイミツ</t>
    </rPh>
    <rPh sb="2" eb="4">
      <t>テンケン</t>
    </rPh>
    <phoneticPr fontId="8"/>
  </si>
  <si>
    <t>－</t>
    <phoneticPr fontId="8"/>
  </si>
  <si>
    <t>定期</t>
    <rPh sb="0" eb="2">
      <t>テイキ</t>
    </rPh>
    <phoneticPr fontId="8"/>
  </si>
  <si>
    <t>現場</t>
    <rPh sb="0" eb="2">
      <t>ゲンバ</t>
    </rPh>
    <phoneticPr fontId="8"/>
  </si>
  <si>
    <t>遠隔</t>
    <rPh sb="0" eb="2">
      <t>エンカク</t>
    </rPh>
    <phoneticPr fontId="8"/>
  </si>
  <si>
    <t>1回/年</t>
    <rPh sb="1" eb="2">
      <t>カイ</t>
    </rPh>
    <rPh sb="3" eb="4">
      <t>ネン</t>
    </rPh>
    <phoneticPr fontId="8"/>
  </si>
  <si>
    <t>－</t>
    <phoneticPr fontId="8"/>
  </si>
  <si>
    <t>－</t>
    <phoneticPr fontId="8"/>
  </si>
  <si>
    <t>2回/年</t>
    <rPh sb="1" eb="2">
      <t>カイ</t>
    </rPh>
    <rPh sb="3" eb="4">
      <t>ネン</t>
    </rPh>
    <phoneticPr fontId="8"/>
  </si>
  <si>
    <t>津波注意報</t>
    <rPh sb="0" eb="2">
      <t>ツナミ</t>
    </rPh>
    <rPh sb="2" eb="5">
      <t>チュウイホウ</t>
    </rPh>
    <phoneticPr fontId="8"/>
  </si>
  <si>
    <t>高潮注意報</t>
    <rPh sb="0" eb="2">
      <t>タカシオ</t>
    </rPh>
    <rPh sb="2" eb="5">
      <t>チュウイホウ</t>
    </rPh>
    <phoneticPr fontId="8"/>
  </si>
  <si>
    <t>高潮警報</t>
    <rPh sb="0" eb="2">
      <t>タカシオ</t>
    </rPh>
    <rPh sb="2" eb="4">
      <t>ケイホウ</t>
    </rPh>
    <phoneticPr fontId="8"/>
  </si>
  <si>
    <t>津波警報</t>
    <rPh sb="0" eb="2">
      <t>ツナミ</t>
    </rPh>
    <rPh sb="2" eb="4">
      <t>ケイホウ</t>
    </rPh>
    <phoneticPr fontId="8"/>
  </si>
  <si>
    <t>操作が必要な施設数</t>
    <rPh sb="0" eb="2">
      <t>ソウサ</t>
    </rPh>
    <rPh sb="3" eb="5">
      <t>ヒツヨウ</t>
    </rPh>
    <rPh sb="6" eb="8">
      <t>シセツ</t>
    </rPh>
    <rPh sb="8" eb="9">
      <t>スウ</t>
    </rPh>
    <phoneticPr fontId="8"/>
  </si>
  <si>
    <t>閉鎖状態となっている施設数</t>
    <rPh sb="0" eb="2">
      <t>ヘイサ</t>
    </rPh>
    <rPh sb="2" eb="4">
      <t>ジョウタイ</t>
    </rPh>
    <rPh sb="10" eb="12">
      <t>シセツ</t>
    </rPh>
    <rPh sb="12" eb="13">
      <t>スウ</t>
    </rPh>
    <phoneticPr fontId="8"/>
  </si>
  <si>
    <t>日常閉</t>
    <rPh sb="0" eb="2">
      <t>ニチジョウ</t>
    </rPh>
    <rPh sb="2" eb="3">
      <t>ヘイ</t>
    </rPh>
    <phoneticPr fontId="8"/>
  </si>
  <si>
    <t>常時機能保持が必要であるが、日常において全閉状態で運用している施設</t>
    <rPh sb="0" eb="2">
      <t>ジョウジ</t>
    </rPh>
    <rPh sb="2" eb="4">
      <t>キノウ</t>
    </rPh>
    <rPh sb="4" eb="6">
      <t>ホジ</t>
    </rPh>
    <rPh sb="7" eb="9">
      <t>ヒツヨウ</t>
    </rPh>
    <rPh sb="14" eb="16">
      <t>ニチジョウ</t>
    </rPh>
    <rPh sb="20" eb="22">
      <t>ゼンペイ</t>
    </rPh>
    <rPh sb="22" eb="24">
      <t>ジョウタイ</t>
    </rPh>
    <rPh sb="25" eb="27">
      <t>ウンヨウ</t>
    </rPh>
    <rPh sb="31" eb="33">
      <t>シセツ</t>
    </rPh>
    <phoneticPr fontId="8"/>
  </si>
  <si>
    <t>今後、稼働不可能な構造(溶接等)であり、防潮壁としてのみ使用している施設</t>
    <rPh sb="0" eb="2">
      <t>コンゴ</t>
    </rPh>
    <rPh sb="3" eb="5">
      <t>カドウ</t>
    </rPh>
    <rPh sb="5" eb="8">
      <t>フカノウ</t>
    </rPh>
    <rPh sb="9" eb="11">
      <t>コウゾウ</t>
    </rPh>
    <rPh sb="12" eb="14">
      <t>ヨウセツ</t>
    </rPh>
    <rPh sb="14" eb="15">
      <t>トウ</t>
    </rPh>
    <rPh sb="20" eb="22">
      <t>ボウチョウ</t>
    </rPh>
    <rPh sb="22" eb="23">
      <t>カベ</t>
    </rPh>
    <rPh sb="28" eb="30">
      <t>シヨウ</t>
    </rPh>
    <rPh sb="34" eb="36">
      <t>シセツ</t>
    </rPh>
    <phoneticPr fontId="8"/>
  </si>
  <si>
    <t>供用・日常閉</t>
    <rPh sb="0" eb="2">
      <t>キョウヨウ</t>
    </rPh>
    <rPh sb="3" eb="5">
      <t>ニチジョウ</t>
    </rPh>
    <rPh sb="5" eb="6">
      <t>ヘイ</t>
    </rPh>
    <phoneticPr fontId="8"/>
  </si>
  <si>
    <t>2003~2012</t>
    <phoneticPr fontId="8"/>
  </si>
  <si>
    <t>1993~2002</t>
    <phoneticPr fontId="8"/>
  </si>
  <si>
    <t>1983~1992</t>
    <phoneticPr fontId="8"/>
  </si>
  <si>
    <t>1973~1982</t>
    <phoneticPr fontId="8"/>
  </si>
  <si>
    <t>1963~1972</t>
    <phoneticPr fontId="8"/>
  </si>
  <si>
    <t>1953~1962</t>
    <phoneticPr fontId="8"/>
  </si>
  <si>
    <r>
      <t>　左:</t>
    </r>
    <r>
      <rPr>
        <sz val="11"/>
        <color rgb="FFFF0000"/>
        <rFont val="Meiryo UI"/>
        <family val="3"/>
        <charset val="128"/>
      </rPr>
      <t>閉鎖</t>
    </r>
    <r>
      <rPr>
        <sz val="11"/>
        <color theme="1"/>
        <rFont val="Meiryo UI"/>
        <family val="2"/>
        <charset val="128"/>
      </rPr>
      <t>対象施設数　　右:</t>
    </r>
    <r>
      <rPr>
        <sz val="11"/>
        <color rgb="FFFF0000"/>
        <rFont val="Meiryo UI"/>
        <family val="3"/>
        <charset val="128"/>
      </rPr>
      <t>操作</t>
    </r>
    <r>
      <rPr>
        <sz val="11"/>
        <color theme="1"/>
        <rFont val="Meiryo UI"/>
        <family val="2"/>
        <charset val="128"/>
      </rPr>
      <t>対象施設数</t>
    </r>
    <rPh sb="1" eb="2">
      <t>ヒダリ</t>
    </rPh>
    <rPh sb="3" eb="5">
      <t>ヘイサ</t>
    </rPh>
    <rPh sb="5" eb="7">
      <t>タイショウ</t>
    </rPh>
    <rPh sb="7" eb="9">
      <t>シセツ</t>
    </rPh>
    <rPh sb="9" eb="10">
      <t>スウ</t>
    </rPh>
    <rPh sb="12" eb="13">
      <t>ミギ</t>
    </rPh>
    <rPh sb="14" eb="16">
      <t>ソウサ</t>
    </rPh>
    <rPh sb="16" eb="18">
      <t>タイショウ</t>
    </rPh>
    <rPh sb="18" eb="20">
      <t>シセツ</t>
    </rPh>
    <rPh sb="20" eb="21">
      <t>スウ</t>
    </rPh>
    <phoneticPr fontId="8"/>
  </si>
  <si>
    <t>※</t>
    <phoneticPr fontId="8"/>
  </si>
  <si>
    <t>合計</t>
    <rPh sb="0" eb="2">
      <t>ゴウケイ</t>
    </rPh>
    <phoneticPr fontId="8"/>
  </si>
  <si>
    <t>大津波警報</t>
    <rPh sb="0" eb="3">
      <t>オオツナミ</t>
    </rPh>
    <rPh sb="3" eb="5">
      <t>ケイホウ</t>
    </rPh>
    <phoneticPr fontId="8"/>
  </si>
  <si>
    <t>☆津波時対象施設数</t>
    <rPh sb="1" eb="3">
      <t>ツナミ</t>
    </rPh>
    <rPh sb="3" eb="4">
      <t>ジ</t>
    </rPh>
    <rPh sb="4" eb="6">
      <t>タイショウ</t>
    </rPh>
    <rPh sb="6" eb="8">
      <t>シセツ</t>
    </rPh>
    <rPh sb="8" eb="9">
      <t>スウ</t>
    </rPh>
    <phoneticPr fontId="8"/>
  </si>
  <si>
    <t>角落</t>
    <rPh sb="0" eb="1">
      <t>カク</t>
    </rPh>
    <rPh sb="1" eb="2">
      <t>オト</t>
    </rPh>
    <phoneticPr fontId="8"/>
  </si>
  <si>
    <t>供用中</t>
    <rPh sb="0" eb="2">
      <t>キョウヨウ</t>
    </rPh>
    <rPh sb="2" eb="3">
      <t>チュウ</t>
    </rPh>
    <phoneticPr fontId="8"/>
  </si>
  <si>
    <t>日常閉</t>
    <rPh sb="0" eb="2">
      <t>ニチジョウ</t>
    </rPh>
    <rPh sb="2" eb="3">
      <t>ヘイ</t>
    </rPh>
    <phoneticPr fontId="8"/>
  </si>
  <si>
    <t>常時閉</t>
    <rPh sb="0" eb="2">
      <t>ジョウジ</t>
    </rPh>
    <rPh sb="2" eb="3">
      <t>ヘイ</t>
    </rPh>
    <phoneticPr fontId="8"/>
  </si>
  <si>
    <t>☆管理施設数〔所管別〕</t>
    <rPh sb="1" eb="3">
      <t>カンリ</t>
    </rPh>
    <rPh sb="3" eb="5">
      <t>シセツ</t>
    </rPh>
    <rPh sb="5" eb="6">
      <t>スウ</t>
    </rPh>
    <rPh sb="7" eb="9">
      <t>ショカン</t>
    </rPh>
    <rPh sb="9" eb="10">
      <t>ベツ</t>
    </rPh>
    <phoneticPr fontId="8"/>
  </si>
  <si>
    <t>☆管理施設数〔状態別〕</t>
    <rPh sb="1" eb="3">
      <t>カンリ</t>
    </rPh>
    <rPh sb="3" eb="5">
      <t>シセツ</t>
    </rPh>
    <rPh sb="5" eb="6">
      <t>スウ</t>
    </rPh>
    <rPh sb="7" eb="9">
      <t>ジョウタイ</t>
    </rPh>
    <rPh sb="9" eb="10">
      <t>ベツ</t>
    </rPh>
    <phoneticPr fontId="8"/>
  </si>
  <si>
    <t>水門等遠隔監視制御設備
（左の二項目）</t>
    <rPh sb="0" eb="2">
      <t>スイモン</t>
    </rPh>
    <rPh sb="2" eb="3">
      <t>ナド</t>
    </rPh>
    <rPh sb="3" eb="5">
      <t>エンカク</t>
    </rPh>
    <rPh sb="5" eb="7">
      <t>カンシ</t>
    </rPh>
    <rPh sb="7" eb="9">
      <t>セイギョ</t>
    </rPh>
    <rPh sb="9" eb="11">
      <t>セツビ</t>
    </rPh>
    <rPh sb="13" eb="14">
      <t>ヒダリ</t>
    </rPh>
    <rPh sb="15" eb="18">
      <t>ニコウモク</t>
    </rPh>
    <phoneticPr fontId="8"/>
  </si>
  <si>
    <t>自家発
容量
(ｋVA)</t>
    <rPh sb="0" eb="3">
      <t>ジカハツ</t>
    </rPh>
    <rPh sb="4" eb="6">
      <t>ヨウリョウ</t>
    </rPh>
    <phoneticPr fontId="8"/>
  </si>
  <si>
    <t>○</t>
    <phoneticPr fontId="8"/>
  </si>
  <si>
    <t>堺市</t>
  </si>
  <si>
    <t>（古川）神南辺町</t>
  </si>
  <si>
    <t>堺泉北港海岸新港地区</t>
  </si>
  <si>
    <t>運輸</t>
  </si>
  <si>
    <t>水門</t>
  </si>
  <si>
    <t>電動</t>
  </si>
  <si>
    <t>2ラック式</t>
  </si>
  <si>
    <t>ローラーゲート</t>
  </si>
  <si>
    <t>SS</t>
  </si>
  <si>
    <t>内川</t>
  </si>
  <si>
    <t>㈱丸島アクアシステム</t>
  </si>
  <si>
    <t>供用</t>
  </si>
  <si>
    <t>昭和27年</t>
  </si>
  <si>
    <t>平成19年</t>
  </si>
  <si>
    <t>H19(高潮)</t>
  </si>
  <si>
    <t>被遠隔監視制御装置C</t>
  </si>
  <si>
    <t>済</t>
  </si>
  <si>
    <t>高潮対策で実施H19</t>
  </si>
  <si>
    <t>水門8</t>
  </si>
  <si>
    <t>供用水門</t>
  </si>
  <si>
    <t>サンプル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</si>
</sst>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General&quot;年&quot;"/>
    <numFmt numFmtId="178" formatCode="0.0"/>
    <numFmt numFmtId="179" formatCode="0.000"/>
    <numFmt numFmtId="180" formatCode=";;;"/>
    <numFmt numFmtId="181" formatCode="&quot;H&quot;General"/>
    <numFmt numFmtId="182" formatCode="&quot;S&quot;General"/>
  </numFmts>
  <fonts count="22"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Meiryo UI"/>
      <family val="2"/>
      <charset val="128"/>
    </font>
    <font>
      <sz val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1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0"/>
      <color rgb="FFFF0000"/>
      <name val="Meiryo UI"/>
      <family val="3"/>
      <charset val="128"/>
    </font>
    <font>
      <sz val="10"/>
      <color rgb="FF0070C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theme="1"/>
      <name val="Meiryo UI"/>
      <family val="2"/>
      <charset val="128"/>
    </font>
    <font>
      <sz val="8"/>
      <color theme="1"/>
      <name val="Meiryo UI"/>
      <family val="3"/>
      <charset val="128"/>
    </font>
    <font>
      <strike/>
      <sz val="11"/>
      <color rgb="FFFF0000"/>
      <name val="Meiryo UI"/>
      <family val="2"/>
      <charset val="128"/>
    </font>
    <font>
      <sz val="11"/>
      <color rgb="FFFF0000"/>
      <name val="Meiryo UI"/>
      <family val="2"/>
      <charset val="128"/>
    </font>
    <font>
      <sz val="9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6">
    <xf numFmtId="0" fontId="0" fillId="0" borderId="0">
      <alignment vertical="center"/>
    </xf>
    <xf numFmtId="0" fontId="1" fillId="0" borderId="0"/>
    <xf numFmtId="9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418">
    <xf numFmtId="0" fontId="0" fillId="0" borderId="0" xfId="0">
      <alignment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177" fontId="9" fillId="3" borderId="28" xfId="1" applyNumberFormat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9" fillId="0" borderId="48" xfId="1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179" fontId="9" fillId="0" borderId="3" xfId="1" applyNumberFormat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 shrinkToFit="1"/>
    </xf>
    <xf numFmtId="0" fontId="9" fillId="3" borderId="6" xfId="1" applyFont="1" applyFill="1" applyBorder="1" applyAlignment="1">
      <alignment horizontal="center" vertical="center" shrinkToFit="1"/>
    </xf>
    <xf numFmtId="0" fontId="9" fillId="3" borderId="8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179" fontId="9" fillId="0" borderId="3" xfId="1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51" xfId="0" applyFont="1" applyBorder="1" applyAlignment="1">
      <alignment horizontal="center" vertical="center"/>
    </xf>
    <xf numFmtId="0" fontId="9" fillId="3" borderId="2" xfId="1" applyFont="1" applyFill="1" applyBorder="1" applyAlignment="1">
      <alignment vertical="center"/>
    </xf>
    <xf numFmtId="0" fontId="9" fillId="3" borderId="12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9" fillId="3" borderId="6" xfId="1" applyFont="1" applyFill="1" applyBorder="1" applyAlignment="1">
      <alignment vertical="center"/>
    </xf>
    <xf numFmtId="0" fontId="9" fillId="3" borderId="8" xfId="1" applyFont="1" applyFill="1" applyBorder="1" applyAlignment="1">
      <alignment vertical="center"/>
    </xf>
    <xf numFmtId="0" fontId="9" fillId="0" borderId="10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 shrinkToFit="1"/>
    </xf>
    <xf numFmtId="179" fontId="9" fillId="0" borderId="1" xfId="1" applyNumberFormat="1" applyFont="1" applyFill="1" applyBorder="1" applyAlignment="1">
      <alignment horizontal="center" vertical="center"/>
    </xf>
    <xf numFmtId="179" fontId="9" fillId="0" borderId="1" xfId="1" applyNumberFormat="1" applyFont="1" applyFill="1" applyBorder="1" applyAlignment="1">
      <alignment horizontal="center" vertical="center" shrinkToFit="1"/>
    </xf>
    <xf numFmtId="0" fontId="9" fillId="0" borderId="19" xfId="1" applyNumberFormat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49" fontId="9" fillId="0" borderId="19" xfId="1" applyNumberFormat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vertical="center"/>
    </xf>
    <xf numFmtId="0" fontId="12" fillId="0" borderId="5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32" xfId="1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12" fillId="0" borderId="57" xfId="0" applyFont="1" applyBorder="1" applyAlignment="1">
      <alignment vertical="center"/>
    </xf>
    <xf numFmtId="9" fontId="12" fillId="0" borderId="33" xfId="14" applyFont="1" applyBorder="1" applyAlignment="1">
      <alignment vertical="center"/>
    </xf>
    <xf numFmtId="9" fontId="12" fillId="0" borderId="23" xfId="14" applyFont="1" applyBorder="1" applyAlignment="1">
      <alignment vertical="center"/>
    </xf>
    <xf numFmtId="9" fontId="12" fillId="0" borderId="21" xfId="14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38" fontId="12" fillId="0" borderId="0" xfId="15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8" fontId="12" fillId="0" borderId="0" xfId="15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41" xfId="0" applyFont="1" applyBorder="1" applyAlignment="1">
      <alignment vertical="center"/>
    </xf>
    <xf numFmtId="0" fontId="12" fillId="0" borderId="60" xfId="0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vertical="center"/>
    </xf>
    <xf numFmtId="0" fontId="12" fillId="4" borderId="35" xfId="0" applyFont="1" applyFill="1" applyBorder="1" applyAlignment="1">
      <alignment vertical="center"/>
    </xf>
    <xf numFmtId="0" fontId="12" fillId="4" borderId="18" xfId="0" applyFont="1" applyFill="1" applyBorder="1" applyAlignment="1">
      <alignment vertical="center"/>
    </xf>
    <xf numFmtId="180" fontId="9" fillId="0" borderId="6" xfId="1" applyNumberFormat="1" applyFont="1" applyFill="1" applyBorder="1" applyAlignment="1">
      <alignment horizontal="center" vertical="center" wrapText="1"/>
    </xf>
    <xf numFmtId="180" fontId="9" fillId="0" borderId="8" xfId="1" applyNumberFormat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19" xfId="0" applyFont="1" applyBorder="1" applyAlignment="1">
      <alignment vertical="center" shrinkToFit="1"/>
    </xf>
    <xf numFmtId="0" fontId="12" fillId="4" borderId="19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vertical="center"/>
    </xf>
    <xf numFmtId="0" fontId="12" fillId="4" borderId="23" xfId="0" applyFont="1" applyFill="1" applyBorder="1" applyAlignment="1">
      <alignment vertical="center"/>
    </xf>
    <xf numFmtId="0" fontId="12" fillId="4" borderId="21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vertical="center"/>
    </xf>
    <xf numFmtId="0" fontId="12" fillId="4" borderId="31" xfId="0" applyFont="1" applyFill="1" applyBorder="1" applyAlignment="1">
      <alignment vertical="center"/>
    </xf>
    <xf numFmtId="0" fontId="12" fillId="4" borderId="57" xfId="0" applyFont="1" applyFill="1" applyBorder="1" applyAlignment="1">
      <alignment vertical="center"/>
    </xf>
    <xf numFmtId="0" fontId="12" fillId="4" borderId="6" xfId="0" applyFont="1" applyFill="1" applyBorder="1" applyAlignment="1">
      <alignment vertical="center"/>
    </xf>
    <xf numFmtId="0" fontId="12" fillId="4" borderId="32" xfId="0" applyFont="1" applyFill="1" applyBorder="1" applyAlignment="1">
      <alignment vertical="center"/>
    </xf>
    <xf numFmtId="0" fontId="12" fillId="4" borderId="8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179" fontId="9" fillId="0" borderId="3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 shrinkToFit="1"/>
    </xf>
    <xf numFmtId="0" fontId="12" fillId="0" borderId="54" xfId="0" applyFont="1" applyBorder="1" applyAlignment="1">
      <alignment vertical="center"/>
    </xf>
    <xf numFmtId="0" fontId="12" fillId="0" borderId="54" xfId="0" applyFont="1" applyBorder="1" applyAlignment="1">
      <alignment horizontal="center" vertical="center"/>
    </xf>
    <xf numFmtId="0" fontId="12" fillId="0" borderId="64" xfId="0" applyFont="1" applyBorder="1" applyAlignment="1">
      <alignment vertical="center"/>
    </xf>
    <xf numFmtId="176" fontId="9" fillId="0" borderId="19" xfId="1" applyNumberFormat="1" applyFont="1" applyFill="1" applyBorder="1" applyAlignment="1">
      <alignment horizontal="center" vertical="center"/>
    </xf>
    <xf numFmtId="176" fontId="9" fillId="0" borderId="21" xfId="1" applyNumberFormat="1" applyFont="1" applyFill="1" applyBorder="1" applyAlignment="1">
      <alignment horizontal="center" vertical="center"/>
    </xf>
    <xf numFmtId="176" fontId="9" fillId="0" borderId="23" xfId="1" applyNumberFormat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vertical="center"/>
    </xf>
    <xf numFmtId="0" fontId="9" fillId="0" borderId="33" xfId="1" applyFont="1" applyFill="1" applyBorder="1" applyAlignment="1">
      <alignment horizontal="center" vertical="center" wrapText="1"/>
    </xf>
    <xf numFmtId="0" fontId="14" fillId="0" borderId="11" xfId="1" applyFont="1" applyFill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9" fillId="0" borderId="45" xfId="1" applyFont="1" applyFill="1" applyBorder="1" applyAlignment="1">
      <alignment horizontal="center" vertical="center"/>
    </xf>
    <xf numFmtId="0" fontId="9" fillId="0" borderId="47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178" fontId="9" fillId="0" borderId="21" xfId="1" applyNumberFormat="1" applyFont="1" applyFill="1" applyBorder="1" applyAlignment="1">
      <alignment horizontal="center" vertical="center"/>
    </xf>
    <xf numFmtId="178" fontId="9" fillId="0" borderId="15" xfId="1" applyNumberFormat="1" applyFont="1" applyFill="1" applyBorder="1" applyAlignment="1">
      <alignment horizontal="center" vertical="center"/>
    </xf>
    <xf numFmtId="178" fontId="9" fillId="0" borderId="25" xfId="1" applyNumberFormat="1" applyFont="1" applyFill="1" applyBorder="1" applyAlignment="1">
      <alignment horizontal="center" vertical="center"/>
    </xf>
    <xf numFmtId="0" fontId="12" fillId="0" borderId="59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>
      <alignment vertical="center"/>
    </xf>
    <xf numFmtId="0" fontId="0" fillId="0" borderId="4" xfId="0" applyBorder="1">
      <alignment vertical="center"/>
    </xf>
    <xf numFmtId="0" fontId="0" fillId="0" borderId="44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Continuous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5" borderId="14" xfId="0" applyFill="1" applyBorder="1">
      <alignment vertical="center"/>
    </xf>
    <xf numFmtId="0" fontId="0" fillId="5" borderId="15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7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63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19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81" fontId="12" fillId="0" borderId="0" xfId="0" applyNumberFormat="1" applyFont="1" applyAlignment="1">
      <alignment vertical="center"/>
    </xf>
    <xf numFmtId="182" fontId="12" fillId="0" borderId="0" xfId="0" applyNumberFormat="1" applyFont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6" xfId="0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44" xfId="0" applyFill="1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59" xfId="0" applyBorder="1">
      <alignment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5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6" xfId="0" applyFont="1" applyBorder="1" applyAlignment="1">
      <alignment horizontal="right" vertical="center" indent="1"/>
    </xf>
    <xf numFmtId="0" fontId="18" fillId="0" borderId="6" xfId="0" applyFont="1" applyBorder="1" applyAlignment="1">
      <alignment horizontal="right" vertical="center" indent="1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8" borderId="19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horizontal="left" vertical="center" indent="1"/>
    </xf>
    <xf numFmtId="0" fontId="20" fillId="0" borderId="0" xfId="0" applyFont="1" applyBorder="1" applyAlignment="1">
      <alignment horizontal="left" vertical="center" indent="1"/>
    </xf>
    <xf numFmtId="0" fontId="12" fillId="0" borderId="15" xfId="0" applyFont="1" applyBorder="1" applyAlignment="1">
      <alignment horizontal="center" vertical="center"/>
    </xf>
    <xf numFmtId="179" fontId="9" fillId="0" borderId="3" xfId="1" applyNumberFormat="1" applyFont="1" applyFill="1" applyBorder="1" applyAlignment="1">
      <alignment horizontal="center" vertical="center"/>
    </xf>
    <xf numFmtId="179" fontId="9" fillId="0" borderId="3" xfId="1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5" xfId="1" applyFont="1" applyFill="1" applyBorder="1" applyAlignment="1">
      <alignment horizontal="center" vertical="center"/>
    </xf>
    <xf numFmtId="0" fontId="9" fillId="0" borderId="47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3" borderId="22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9" fillId="3" borderId="35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37" xfId="1" applyFont="1" applyFill="1" applyBorder="1" applyAlignment="1">
      <alignment horizontal="center" vertical="center"/>
    </xf>
    <xf numFmtId="0" fontId="9" fillId="3" borderId="39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42" xfId="1" applyFont="1" applyFill="1" applyBorder="1" applyAlignment="1">
      <alignment horizontal="center" vertical="center" wrapText="1"/>
    </xf>
    <xf numFmtId="0" fontId="9" fillId="3" borderId="43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center" vertical="center"/>
    </xf>
    <xf numFmtId="0" fontId="9" fillId="3" borderId="38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/>
    </xf>
    <xf numFmtId="0" fontId="9" fillId="3" borderId="42" xfId="1" applyFont="1" applyFill="1" applyBorder="1" applyAlignment="1">
      <alignment horizontal="center" vertical="center"/>
    </xf>
    <xf numFmtId="0" fontId="9" fillId="3" borderId="43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 shrinkToFit="1"/>
    </xf>
    <xf numFmtId="0" fontId="9" fillId="3" borderId="6" xfId="1" applyFont="1" applyFill="1" applyBorder="1" applyAlignment="1">
      <alignment horizontal="center" vertical="center" shrinkToFit="1"/>
    </xf>
    <xf numFmtId="0" fontId="9" fillId="3" borderId="8" xfId="1" applyFont="1" applyFill="1" applyBorder="1" applyAlignment="1">
      <alignment horizontal="center" vertical="center" shrinkToFit="1"/>
    </xf>
    <xf numFmtId="0" fontId="9" fillId="3" borderId="40" xfId="1" applyFont="1" applyFill="1" applyBorder="1" applyAlignment="1">
      <alignment horizontal="center" vertical="center"/>
    </xf>
    <xf numFmtId="0" fontId="9" fillId="3" borderId="41" xfId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  <xf numFmtId="0" fontId="12" fillId="0" borderId="47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shrinkToFit="1"/>
    </xf>
    <xf numFmtId="0" fontId="12" fillId="0" borderId="67" xfId="0" applyFont="1" applyBorder="1" applyAlignment="1">
      <alignment vertical="center"/>
    </xf>
    <xf numFmtId="0" fontId="12" fillId="0" borderId="45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12" fillId="0" borderId="76" xfId="0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9" fillId="3" borderId="72" xfId="1" applyFont="1" applyFill="1" applyBorder="1" applyAlignment="1">
      <alignment horizontal="center" vertical="center"/>
    </xf>
    <xf numFmtId="0" fontId="9" fillId="3" borderId="73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9" fillId="3" borderId="68" xfId="1" applyFont="1" applyFill="1" applyBorder="1" applyAlignment="1">
      <alignment horizontal="center" vertical="center"/>
    </xf>
    <xf numFmtId="0" fontId="9" fillId="3" borderId="70" xfId="1" applyFont="1" applyFill="1" applyBorder="1" applyAlignment="1">
      <alignment horizontal="center" vertical="center"/>
    </xf>
    <xf numFmtId="0" fontId="9" fillId="3" borderId="41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9" fillId="3" borderId="68" xfId="1" applyFont="1" applyFill="1" applyBorder="1" applyAlignment="1">
      <alignment horizontal="center" vertical="center" wrapText="1"/>
    </xf>
    <xf numFmtId="0" fontId="9" fillId="3" borderId="69" xfId="1" applyFont="1" applyFill="1" applyBorder="1" applyAlignment="1">
      <alignment horizontal="center" vertical="center" wrapText="1"/>
    </xf>
    <xf numFmtId="0" fontId="9" fillId="3" borderId="70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right" vertical="center"/>
    </xf>
    <xf numFmtId="0" fontId="9" fillId="9" borderId="10" xfId="1" applyFont="1" applyFill="1" applyBorder="1" applyAlignment="1">
      <alignment vertical="center"/>
    </xf>
    <xf numFmtId="0" fontId="9" fillId="9" borderId="1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shrinkToFit="1"/>
    </xf>
    <xf numFmtId="0" fontId="9" fillId="9" borderId="19" xfId="1" applyFont="1" applyFill="1" applyBorder="1" applyAlignment="1">
      <alignment horizontal="center" vertical="center"/>
    </xf>
    <xf numFmtId="0" fontId="9" fillId="9" borderId="24" xfId="1" applyFont="1" applyFill="1" applyBorder="1" applyAlignment="1">
      <alignment horizontal="center" vertical="center"/>
    </xf>
    <xf numFmtId="0" fontId="9" fillId="9" borderId="25" xfId="1" applyFont="1" applyFill="1" applyBorder="1" applyAlignment="1">
      <alignment horizontal="center" vertical="center"/>
    </xf>
    <xf numFmtId="0" fontId="9" fillId="9" borderId="21" xfId="1" applyFont="1" applyFill="1" applyBorder="1" applyAlignment="1">
      <alignment horizontal="center" vertical="center"/>
    </xf>
    <xf numFmtId="179" fontId="9" fillId="9" borderId="1" xfId="1" applyNumberFormat="1" applyFont="1" applyFill="1" applyBorder="1" applyAlignment="1">
      <alignment horizontal="center" vertical="center"/>
    </xf>
    <xf numFmtId="0" fontId="9" fillId="9" borderId="23" xfId="1" applyFont="1" applyFill="1" applyBorder="1" applyAlignment="1">
      <alignment horizontal="center" vertical="center"/>
    </xf>
    <xf numFmtId="179" fontId="9" fillId="9" borderId="1" xfId="1" applyNumberFormat="1" applyFont="1" applyFill="1" applyBorder="1" applyAlignment="1">
      <alignment horizontal="center" vertical="center" shrinkToFit="1"/>
    </xf>
    <xf numFmtId="0" fontId="9" fillId="9" borderId="19" xfId="1" applyNumberFormat="1" applyFont="1" applyFill="1" applyBorder="1" applyAlignment="1">
      <alignment horizontal="center" vertical="center"/>
    </xf>
    <xf numFmtId="176" fontId="9" fillId="9" borderId="19" xfId="1" applyNumberFormat="1" applyFont="1" applyFill="1" applyBorder="1" applyAlignment="1">
      <alignment horizontal="center" vertical="center"/>
    </xf>
    <xf numFmtId="176" fontId="9" fillId="9" borderId="23" xfId="1" applyNumberFormat="1" applyFont="1" applyFill="1" applyBorder="1" applyAlignment="1">
      <alignment horizontal="center" vertical="center"/>
    </xf>
    <xf numFmtId="176" fontId="9" fillId="9" borderId="21" xfId="1" applyNumberFormat="1" applyFont="1" applyFill="1" applyBorder="1" applyAlignment="1">
      <alignment horizontal="center" vertical="center"/>
    </xf>
    <xf numFmtId="0" fontId="9" fillId="9" borderId="23" xfId="1" applyFont="1" applyFill="1" applyBorder="1" applyAlignment="1">
      <alignment vertical="center"/>
    </xf>
    <xf numFmtId="0" fontId="9" fillId="9" borderId="3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vertical="center"/>
    </xf>
    <xf numFmtId="0" fontId="14" fillId="9" borderId="11" xfId="1" applyFont="1" applyFill="1" applyBorder="1" applyAlignment="1">
      <alignment vertical="center"/>
    </xf>
  </cellXfs>
  <cellStyles count="16">
    <cellStyle name="パーセント" xfId="14" builtinId="5"/>
    <cellStyle name="パーセント 2" xfId="2"/>
    <cellStyle name="桁区切り" xfId="15" builtinId="6"/>
    <cellStyle name="桁区切り 2" xfId="4"/>
    <cellStyle name="桁区切り 2 2" xfId="5"/>
    <cellStyle name="桁区切り 2 3" xfId="6"/>
    <cellStyle name="桁区切り 2 3 2" xfId="7"/>
    <cellStyle name="桁区切り 3" xfId="8"/>
    <cellStyle name="桁区切り 4" xfId="3"/>
    <cellStyle name="標準" xfId="0" builtinId="0"/>
    <cellStyle name="標準 2" xfId="9"/>
    <cellStyle name="標準 2 2" xfId="10"/>
    <cellStyle name="標準 2 3" xfId="11"/>
    <cellStyle name="標準 2_下水道施設等の現状につい" xfId="12"/>
    <cellStyle name="標準 3" xfId="13"/>
    <cellStyle name="標準 4" xfId="1"/>
  </cellStyles>
  <dxfs count="573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99CC"/>
        </patternFill>
      </fill>
    </dxf>
    <dxf>
      <fill>
        <patternFill>
          <bgColor rgb="FF66FFFF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66FFCC"/>
        </patternFill>
      </fill>
    </dxf>
    <dxf>
      <fill>
        <patternFill>
          <bgColor rgb="FFCC99FF"/>
        </patternFill>
      </fill>
    </dxf>
    <dxf>
      <fill>
        <patternFill>
          <bgColor rgb="FFFFCC66"/>
        </patternFill>
      </fill>
    </dxf>
    <dxf>
      <fill>
        <patternFill>
          <bgColor rgb="FFDDDDDD"/>
        </patternFill>
      </fill>
    </dxf>
    <dxf>
      <fill>
        <patternFill>
          <bgColor rgb="FFFF9933"/>
        </patternFill>
      </fill>
    </dxf>
    <dxf>
      <fill>
        <patternFill>
          <bgColor rgb="FF66FFCC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99FF66"/>
      <color rgb="FFFFFF99"/>
      <color rgb="FF66FFFF"/>
      <color rgb="FFFF6600"/>
      <color rgb="FFFF3399"/>
      <color rgb="FFFF99CC"/>
      <color rgb="FFFF3300"/>
      <color rgb="FFDDDDDD"/>
      <color rgb="FFFFCC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高齢化する海岸施設</a:t>
            </a:r>
          </a:p>
        </c:rich>
      </c:tx>
      <c:layout>
        <c:manualLayout>
          <c:xMode val="edge"/>
          <c:yMode val="edge"/>
          <c:x val="0.34590338995793674"/>
          <c:y val="0.919755143220627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810762795846605E-2"/>
          <c:y val="5.9318526510710443E-2"/>
          <c:w val="0.81800305796284178"/>
          <c:h val="0.728832950477370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台帳!$C$65</c:f>
              <c:strCache>
                <c:ptCount val="1"/>
                <c:pt idx="0">
                  <c:v>水門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台帳!$B$131:$B$136</c:f>
              <c:strCache>
                <c:ptCount val="6"/>
                <c:pt idx="0">
                  <c:v>1953~1962</c:v>
                </c:pt>
                <c:pt idx="1">
                  <c:v>1963~1972</c:v>
                </c:pt>
                <c:pt idx="2">
                  <c:v>1973~1982</c:v>
                </c:pt>
                <c:pt idx="3">
                  <c:v>1983~1992</c:v>
                </c:pt>
                <c:pt idx="4">
                  <c:v>1993~2002</c:v>
                </c:pt>
                <c:pt idx="5">
                  <c:v>2003~2012</c:v>
                </c:pt>
              </c:strCache>
            </c:strRef>
          </c:cat>
          <c:val>
            <c:numRef>
              <c:f>台帳!$C$131:$C$136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台帳!$D$65</c:f>
              <c:strCache>
                <c:ptCount val="1"/>
                <c:pt idx="0">
                  <c:v>樋門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strRef>
              <c:f>台帳!$B$131:$B$136</c:f>
              <c:strCache>
                <c:ptCount val="6"/>
                <c:pt idx="0">
                  <c:v>1953~1962</c:v>
                </c:pt>
                <c:pt idx="1">
                  <c:v>1963~1972</c:v>
                </c:pt>
                <c:pt idx="2">
                  <c:v>1973~1982</c:v>
                </c:pt>
                <c:pt idx="3">
                  <c:v>1983~1992</c:v>
                </c:pt>
                <c:pt idx="4">
                  <c:v>1993~2002</c:v>
                </c:pt>
                <c:pt idx="5">
                  <c:v>2003~2012</c:v>
                </c:pt>
              </c:strCache>
            </c:strRef>
          </c:cat>
          <c:val>
            <c:numRef>
              <c:f>台帳!$D$131:$D$136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台帳!$E$65</c:f>
              <c:strCache>
                <c:ptCount val="1"/>
                <c:pt idx="0">
                  <c:v>門扉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台帳!$B$131:$B$136</c:f>
              <c:strCache>
                <c:ptCount val="6"/>
                <c:pt idx="0">
                  <c:v>1953~1962</c:v>
                </c:pt>
                <c:pt idx="1">
                  <c:v>1963~1972</c:v>
                </c:pt>
                <c:pt idx="2">
                  <c:v>1973~1982</c:v>
                </c:pt>
                <c:pt idx="3">
                  <c:v>1983~1992</c:v>
                </c:pt>
                <c:pt idx="4">
                  <c:v>1993~2002</c:v>
                </c:pt>
                <c:pt idx="5">
                  <c:v>2003~2012</c:v>
                </c:pt>
              </c:strCache>
            </c:strRef>
          </c:cat>
          <c:val>
            <c:numRef>
              <c:f>台帳!$E$131:$E$136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8459264"/>
        <c:axId val="208461184"/>
      </c:barChart>
      <c:catAx>
        <c:axId val="20845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>
                    <a:latin typeface="Meiryo UI" pitchFamily="50" charset="-128"/>
                    <a:ea typeface="Meiryo UI" pitchFamily="50" charset="-128"/>
                    <a:cs typeface="Meiryo UI" pitchFamily="50" charset="-128"/>
                  </a:defRPr>
                </a:pPr>
                <a:r>
                  <a:rPr lang="ja-JP" altLang="en-US" sz="1600">
                    <a:latin typeface="Meiryo UI" pitchFamily="50" charset="-128"/>
                    <a:ea typeface="Meiryo UI" pitchFamily="50" charset="-128"/>
                    <a:cs typeface="Meiryo UI" pitchFamily="50" charset="-128"/>
                  </a:rPr>
                  <a:t>設置年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461184"/>
        <c:crosses val="autoZero"/>
        <c:auto val="1"/>
        <c:lblAlgn val="ctr"/>
        <c:lblOffset val="100"/>
        <c:noMultiLvlLbl val="0"/>
      </c:catAx>
      <c:valAx>
        <c:axId val="208461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>
                    <a:latin typeface="Meiryo UI" pitchFamily="50" charset="-128"/>
                    <a:ea typeface="Meiryo UI" pitchFamily="50" charset="-128"/>
                    <a:cs typeface="Meiryo UI" pitchFamily="50" charset="-128"/>
                  </a:defRPr>
                </a:pPr>
                <a:r>
                  <a:rPr lang="ja-JP" altLang="en-US" sz="1600">
                    <a:latin typeface="Meiryo UI" pitchFamily="50" charset="-128"/>
                    <a:ea typeface="Meiryo UI" pitchFamily="50" charset="-128"/>
                    <a:cs typeface="Meiryo UI" pitchFamily="50" charset="-128"/>
                  </a:rPr>
                  <a:t>施設数（個）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45926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049983667038641"/>
          <c:y val="0.12230027217354968"/>
          <c:w val="0.10016210739614995"/>
          <c:h val="0.22263183877061452"/>
        </c:manualLayout>
      </c:layout>
      <c:overlay val="0"/>
      <c:spPr>
        <a:solidFill>
          <a:schemeClr val="bg1"/>
        </a:solidFill>
        <a:ln w="9525">
          <a:solidFill>
            <a:schemeClr val="accent4">
              <a:lumMod val="75000"/>
            </a:schemeClr>
          </a:solidFill>
          <a:prstDash val="sysDash"/>
        </a:ln>
      </c:spPr>
      <c:txPr>
        <a:bodyPr/>
        <a:lstStyle/>
        <a:p>
          <a:pPr>
            <a:defRPr sz="1400"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638175</xdr:colOff>
      <xdr:row>104</xdr:row>
      <xdr:rowOff>146433</xdr:rowOff>
    </xdr:from>
    <xdr:to>
      <xdr:col>41</xdr:col>
      <xdr:colOff>369794</xdr:colOff>
      <xdr:row>133</xdr:row>
      <xdr:rowOff>40820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0"/>
  <sheetViews>
    <sheetView zoomScaleNormal="100" workbookViewId="0">
      <selection activeCell="B10" sqref="B10"/>
    </sheetView>
  </sheetViews>
  <sheetFormatPr defaultRowHeight="20.100000000000001" customHeight="1"/>
  <cols>
    <col min="1" max="1" width="3.77734375" customWidth="1"/>
    <col min="2" max="2" width="8.77734375" customWidth="1"/>
    <col min="3" max="7" width="7.77734375" customWidth="1"/>
    <col min="8" max="8" width="3.77734375" customWidth="1"/>
    <col min="10" max="17" width="6" customWidth="1"/>
  </cols>
  <sheetData>
    <row r="2" spans="2:17" ht="20.100000000000001" customHeight="1">
      <c r="B2" s="210" t="s">
        <v>268</v>
      </c>
      <c r="I2" s="210" t="s">
        <v>269</v>
      </c>
    </row>
    <row r="3" spans="2:17" ht="20.100000000000001" customHeight="1">
      <c r="B3" s="248"/>
      <c r="C3" s="249"/>
      <c r="D3" s="250" t="str">
        <f>台帳!X102</f>
        <v>建設</v>
      </c>
      <c r="E3" s="251" t="str">
        <f>台帳!Y102</f>
        <v>運輸</v>
      </c>
      <c r="F3" s="241" t="str">
        <f>台帳!Z102</f>
        <v>農水</v>
      </c>
      <c r="G3" s="242" t="str">
        <f>台帳!AA102</f>
        <v>計</v>
      </c>
      <c r="H3" s="3"/>
      <c r="I3" s="233"/>
      <c r="J3" s="273" t="s">
        <v>108</v>
      </c>
      <c r="K3" s="274"/>
      <c r="L3" s="273" t="s">
        <v>249</v>
      </c>
      <c r="M3" s="274"/>
      <c r="N3" s="273" t="s">
        <v>110</v>
      </c>
      <c r="O3" s="274"/>
      <c r="P3" s="273" t="s">
        <v>261</v>
      </c>
      <c r="Q3" s="274"/>
    </row>
    <row r="4" spans="2:17" ht="20.100000000000001" customHeight="1">
      <c r="B4" s="4" t="str">
        <f>台帳!V103</f>
        <v>管理施設</v>
      </c>
      <c r="C4" s="4" t="str">
        <f>台帳!W103</f>
        <v>水門</v>
      </c>
      <c r="D4" s="239">
        <f>台帳!X103</f>
        <v>0</v>
      </c>
      <c r="E4" s="252">
        <f>台帳!Y103</f>
        <v>0</v>
      </c>
      <c r="F4" s="4">
        <f>台帳!Z103</f>
        <v>0</v>
      </c>
      <c r="G4" s="4">
        <f>台帳!AA103</f>
        <v>0</v>
      </c>
      <c r="I4" s="5" t="s">
        <v>22</v>
      </c>
      <c r="J4" s="277">
        <f>台帳!AA66</f>
        <v>0</v>
      </c>
      <c r="K4" s="278"/>
      <c r="L4" s="277">
        <f>台帳!AA71</f>
        <v>0</v>
      </c>
      <c r="M4" s="278"/>
      <c r="N4" s="277">
        <f>台帳!AA76</f>
        <v>0</v>
      </c>
      <c r="O4" s="278"/>
      <c r="P4" s="277">
        <f>SUM(J4:N4)</f>
        <v>0</v>
      </c>
      <c r="Q4" s="278"/>
    </row>
    <row r="5" spans="2:17" ht="20.100000000000001" customHeight="1">
      <c r="B5" s="243"/>
      <c r="C5" s="229" t="str">
        <f>台帳!W104</f>
        <v>樋門</v>
      </c>
      <c r="D5" s="235">
        <f>台帳!X104</f>
        <v>0</v>
      </c>
      <c r="E5" s="194">
        <f>台帳!Y104</f>
        <v>0</v>
      </c>
      <c r="F5" s="229">
        <f>台帳!Z104</f>
        <v>0</v>
      </c>
      <c r="G5" s="229">
        <f>台帳!AA104</f>
        <v>0</v>
      </c>
      <c r="I5" s="229" t="s">
        <v>23</v>
      </c>
      <c r="J5" s="275">
        <f>台帳!AA67</f>
        <v>0</v>
      </c>
      <c r="K5" s="276"/>
      <c r="L5" s="275">
        <f>台帳!AA72</f>
        <v>0</v>
      </c>
      <c r="M5" s="276"/>
      <c r="N5" s="275">
        <f>台帳!AA77</f>
        <v>0</v>
      </c>
      <c r="O5" s="276"/>
      <c r="P5" s="275">
        <f>SUM(J5:N5)</f>
        <v>0</v>
      </c>
      <c r="Q5" s="276"/>
    </row>
    <row r="6" spans="2:17" ht="20.100000000000001" customHeight="1">
      <c r="B6" s="243"/>
      <c r="C6" s="229" t="str">
        <f>台帳!W105</f>
        <v>門扉</v>
      </c>
      <c r="D6" s="235">
        <f>台帳!X105</f>
        <v>0</v>
      </c>
      <c r="E6" s="194">
        <f>台帳!Y105</f>
        <v>0</v>
      </c>
      <c r="F6" s="229">
        <f>台帳!Z105</f>
        <v>0</v>
      </c>
      <c r="G6" s="229">
        <f>台帳!AA105</f>
        <v>0</v>
      </c>
      <c r="I6" s="229" t="s">
        <v>24</v>
      </c>
      <c r="J6" s="275">
        <f>台帳!AA68</f>
        <v>0</v>
      </c>
      <c r="K6" s="276"/>
      <c r="L6" s="275">
        <f>台帳!AA73</f>
        <v>0</v>
      </c>
      <c r="M6" s="276"/>
      <c r="N6" s="275">
        <f>台帳!AA78</f>
        <v>0</v>
      </c>
      <c r="O6" s="276"/>
      <c r="P6" s="275">
        <f>SUM(J6:N6)</f>
        <v>0</v>
      </c>
      <c r="Q6" s="276"/>
    </row>
    <row r="7" spans="2:17" ht="20.100000000000001" customHeight="1">
      <c r="B7" s="246" t="s">
        <v>265</v>
      </c>
      <c r="C7" s="238" t="str">
        <f>台帳!W106</f>
        <v>角落</v>
      </c>
      <c r="D7" s="237">
        <f>台帳!X106</f>
        <v>0</v>
      </c>
      <c r="E7" s="236">
        <f>台帳!Y106</f>
        <v>0</v>
      </c>
      <c r="F7" s="238">
        <f>台帳!Z106</f>
        <v>0</v>
      </c>
      <c r="G7" s="238">
        <f>台帳!AA106</f>
        <v>0</v>
      </c>
      <c r="I7" s="221" t="s">
        <v>264</v>
      </c>
      <c r="J7" s="281">
        <f>台帳!AA69</f>
        <v>0</v>
      </c>
      <c r="K7" s="282"/>
      <c r="L7" s="281">
        <f>台帳!AA74</f>
        <v>0</v>
      </c>
      <c r="M7" s="282"/>
      <c r="N7" s="281">
        <f>台帳!AA79</f>
        <v>0</v>
      </c>
      <c r="O7" s="282"/>
      <c r="P7" s="281">
        <f>SUM(J7:N7)</f>
        <v>0</v>
      </c>
      <c r="Q7" s="282"/>
    </row>
    <row r="8" spans="2:17" ht="20.100000000000001" customHeight="1">
      <c r="B8" s="247" t="s">
        <v>266</v>
      </c>
      <c r="C8" s="283" t="str">
        <f>台帳!W107</f>
        <v>計</v>
      </c>
      <c r="D8" s="239">
        <f>台帳!X107</f>
        <v>0</v>
      </c>
      <c r="E8" s="253">
        <f>台帳!Y107</f>
        <v>0</v>
      </c>
      <c r="F8" s="4">
        <f>台帳!Z107</f>
        <v>0</v>
      </c>
      <c r="G8" s="4">
        <f>台帳!AA107</f>
        <v>0</v>
      </c>
      <c r="I8" s="225"/>
      <c r="J8" s="279">
        <f>SUM(J4:K7)</f>
        <v>0</v>
      </c>
      <c r="K8" s="280"/>
      <c r="L8" s="279">
        <f>SUM(L4:M7)</f>
        <v>0</v>
      </c>
      <c r="M8" s="280"/>
      <c r="N8" s="279">
        <f>SUM(N4:O7)</f>
        <v>0</v>
      </c>
      <c r="O8" s="280"/>
      <c r="P8" s="279">
        <f>SUM(P4:Q7)</f>
        <v>0</v>
      </c>
      <c r="Q8" s="280"/>
    </row>
    <row r="9" spans="2:17" ht="20.100000000000001" customHeight="1">
      <c r="B9" s="247" t="s">
        <v>267</v>
      </c>
      <c r="C9" s="284"/>
      <c r="D9" s="281">
        <f>SUM(D8:E8)</f>
        <v>0</v>
      </c>
      <c r="E9" s="282"/>
      <c r="F9" s="244">
        <f>F8</f>
        <v>0</v>
      </c>
      <c r="G9" s="244">
        <f>SUM(D9:F9)</f>
        <v>0</v>
      </c>
    </row>
    <row r="10" spans="2:17" ht="20.100000000000001" customHeight="1">
      <c r="B10" s="240"/>
      <c r="C10" s="240"/>
      <c r="D10" s="240"/>
      <c r="E10" s="240"/>
      <c r="F10" s="240"/>
      <c r="G10" s="240"/>
    </row>
    <row r="11" spans="2:17" ht="20.100000000000001" customHeight="1">
      <c r="B11" s="234"/>
      <c r="C11" s="210"/>
      <c r="D11" s="210"/>
      <c r="E11" s="245"/>
      <c r="F11" s="245"/>
      <c r="G11" s="245"/>
    </row>
    <row r="12" spans="2:17" ht="20.100000000000001" customHeight="1">
      <c r="B12" s="234"/>
      <c r="C12" s="210"/>
      <c r="D12" s="210"/>
      <c r="E12" s="245"/>
      <c r="F12" s="245"/>
      <c r="G12" s="245"/>
      <c r="I12" s="234"/>
    </row>
    <row r="13" spans="2:17" ht="20.100000000000001" customHeight="1">
      <c r="B13" s="234"/>
      <c r="C13" s="210"/>
      <c r="E13" s="245"/>
      <c r="F13" s="245"/>
      <c r="G13" s="245"/>
      <c r="I13" s="210" t="s">
        <v>263</v>
      </c>
    </row>
    <row r="14" spans="2:17" ht="20.100000000000001" customHeight="1">
      <c r="B14" s="255"/>
      <c r="C14" s="256"/>
      <c r="D14" s="254"/>
      <c r="E14" s="254"/>
      <c r="F14" s="254"/>
      <c r="G14" s="254"/>
      <c r="I14" s="233"/>
      <c r="J14" s="273" t="s">
        <v>174</v>
      </c>
      <c r="K14" s="274"/>
      <c r="L14" s="273" t="s">
        <v>175</v>
      </c>
      <c r="M14" s="274"/>
      <c r="N14" s="273" t="s">
        <v>262</v>
      </c>
      <c r="O14" s="274"/>
      <c r="P14" s="273" t="s">
        <v>261</v>
      </c>
      <c r="Q14" s="274"/>
    </row>
    <row r="15" spans="2:17" ht="20.100000000000001" customHeight="1">
      <c r="B15" s="257"/>
      <c r="C15" s="259"/>
      <c r="D15" s="258"/>
      <c r="E15" s="258"/>
      <c r="F15" s="254"/>
      <c r="G15" s="254"/>
      <c r="I15" s="5" t="s">
        <v>22</v>
      </c>
      <c r="J15" s="232">
        <f>台帳!AM57+台帳!AM63</f>
        <v>0</v>
      </c>
      <c r="K15" s="230">
        <f>台帳!AM57</f>
        <v>0</v>
      </c>
      <c r="L15" s="231">
        <f>台帳!AN57+台帳!AN63-N15</f>
        <v>0</v>
      </c>
      <c r="M15" s="230">
        <f>台帳!AN57-O15</f>
        <v>0</v>
      </c>
      <c r="N15" s="231">
        <v>0</v>
      </c>
      <c r="O15" s="230">
        <v>0</v>
      </c>
      <c r="P15" s="231">
        <f t="shared" ref="P15:Q18" si="0">SUM(J15,L15,N15)</f>
        <v>0</v>
      </c>
      <c r="Q15" s="230">
        <f t="shared" si="0"/>
        <v>0</v>
      </c>
    </row>
    <row r="16" spans="2:17" ht="20.100000000000001" customHeight="1">
      <c r="B16" s="257"/>
      <c r="C16" s="260"/>
      <c r="I16" s="229" t="s">
        <v>23</v>
      </c>
      <c r="J16" s="228">
        <f>台帳!AM58+台帳!AM64</f>
        <v>0</v>
      </c>
      <c r="K16" s="226">
        <f>台帳!AM58</f>
        <v>0</v>
      </c>
      <c r="L16" s="227">
        <f>台帳!AN58+台帳!AN64-N16</f>
        <v>0</v>
      </c>
      <c r="M16" s="226">
        <f>台帳!AN58-O16</f>
        <v>0</v>
      </c>
      <c r="N16" s="227">
        <v>0</v>
      </c>
      <c r="O16" s="226">
        <v>0</v>
      </c>
      <c r="P16" s="227">
        <f t="shared" si="0"/>
        <v>0</v>
      </c>
      <c r="Q16" s="226">
        <f t="shared" si="0"/>
        <v>0</v>
      </c>
    </row>
    <row r="17" spans="9:17" ht="20.100000000000001" customHeight="1">
      <c r="I17" s="229" t="s">
        <v>24</v>
      </c>
      <c r="J17" s="228">
        <f>台帳!AM59+台帳!AM65</f>
        <v>0</v>
      </c>
      <c r="K17" s="226">
        <f>台帳!AM59</f>
        <v>0</v>
      </c>
      <c r="L17" s="227">
        <f>台帳!AN59+台帳!AN65-N17</f>
        <v>-1</v>
      </c>
      <c r="M17" s="226">
        <f>台帳!AN59-O17</f>
        <v>-1</v>
      </c>
      <c r="N17" s="227">
        <v>1</v>
      </c>
      <c r="O17" s="226">
        <v>1</v>
      </c>
      <c r="P17" s="227">
        <f t="shared" si="0"/>
        <v>0</v>
      </c>
      <c r="Q17" s="226">
        <f t="shared" si="0"/>
        <v>0</v>
      </c>
    </row>
    <row r="18" spans="9:17" ht="20.100000000000001" customHeight="1">
      <c r="I18" s="221" t="s">
        <v>25</v>
      </c>
      <c r="J18" s="224">
        <f>台帳!AM60+台帳!AM66</f>
        <v>0</v>
      </c>
      <c r="K18" s="223">
        <f>台帳!AM60</f>
        <v>0</v>
      </c>
      <c r="L18" s="181">
        <f>台帳!AN60+台帳!AN66-N18</f>
        <v>0</v>
      </c>
      <c r="M18" s="223">
        <f>台帳!AN60-O18</f>
        <v>0</v>
      </c>
      <c r="N18" s="181">
        <v>0</v>
      </c>
      <c r="O18" s="223">
        <v>0</v>
      </c>
      <c r="P18" s="181">
        <f t="shared" si="0"/>
        <v>0</v>
      </c>
      <c r="Q18" s="223">
        <f t="shared" si="0"/>
        <v>0</v>
      </c>
    </row>
    <row r="19" spans="9:17" ht="20.100000000000001" customHeight="1">
      <c r="I19" s="225"/>
      <c r="J19" s="224">
        <f t="shared" ref="J19:Q19" si="1">SUM(J15:J18)</f>
        <v>0</v>
      </c>
      <c r="K19" s="223">
        <f t="shared" si="1"/>
        <v>0</v>
      </c>
      <c r="L19" s="181">
        <f t="shared" si="1"/>
        <v>-1</v>
      </c>
      <c r="M19" s="223">
        <f t="shared" si="1"/>
        <v>-1</v>
      </c>
      <c r="N19" s="181">
        <f t="shared" si="1"/>
        <v>1</v>
      </c>
      <c r="O19" s="223">
        <f t="shared" si="1"/>
        <v>1</v>
      </c>
      <c r="P19" s="181">
        <f t="shared" si="1"/>
        <v>0</v>
      </c>
      <c r="Q19" s="223">
        <f t="shared" si="1"/>
        <v>0</v>
      </c>
    </row>
    <row r="20" spans="9:17" ht="20.100000000000001" customHeight="1">
      <c r="I20" s="222" t="s">
        <v>260</v>
      </c>
      <c r="J20" t="s">
        <v>259</v>
      </c>
    </row>
  </sheetData>
  <mergeCells count="30">
    <mergeCell ref="D9:E9"/>
    <mergeCell ref="C8:C9"/>
    <mergeCell ref="J5:K5"/>
    <mergeCell ref="J14:K14"/>
    <mergeCell ref="L14:M14"/>
    <mergeCell ref="J3:K3"/>
    <mergeCell ref="J4:K4"/>
    <mergeCell ref="L8:M8"/>
    <mergeCell ref="L7:M7"/>
    <mergeCell ref="L6:M6"/>
    <mergeCell ref="L5:M5"/>
    <mergeCell ref="L4:M4"/>
    <mergeCell ref="L3:M3"/>
    <mergeCell ref="J8:K8"/>
    <mergeCell ref="J7:K7"/>
    <mergeCell ref="J6:K6"/>
    <mergeCell ref="P14:Q14"/>
    <mergeCell ref="N14:O14"/>
    <mergeCell ref="N5:O5"/>
    <mergeCell ref="N4:O4"/>
    <mergeCell ref="N3:O3"/>
    <mergeCell ref="P8:Q8"/>
    <mergeCell ref="P7:Q7"/>
    <mergeCell ref="P6:Q6"/>
    <mergeCell ref="N8:O8"/>
    <mergeCell ref="N7:O7"/>
    <mergeCell ref="N6:O6"/>
    <mergeCell ref="P5:Q5"/>
    <mergeCell ref="P4:Q4"/>
    <mergeCell ref="P3:Q3"/>
  </mergeCells>
  <phoneticPr fontId="8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136"/>
  <sheetViews>
    <sheetView tabSelected="1" view="pageBreakPreview" topLeftCell="B1" zoomScaleNormal="115" zoomScaleSheetLayoutView="100" workbookViewId="0">
      <pane xSplit="7" ySplit="5" topLeftCell="I6" activePane="bottomRight" state="frozen"/>
      <selection activeCell="J8" sqref="J8"/>
      <selection pane="topRight" activeCell="J8" sqref="J8"/>
      <selection pane="bottomLeft" activeCell="J8" sqref="J8"/>
      <selection pane="bottomRight" activeCell="G10" sqref="G10"/>
    </sheetView>
  </sheetViews>
  <sheetFormatPr defaultRowHeight="14.25"/>
  <cols>
    <col min="1" max="1" width="2.77734375" style="52" customWidth="1"/>
    <col min="2" max="2" width="10.77734375" style="52" customWidth="1"/>
    <col min="3" max="4" width="8.77734375" style="52" customWidth="1"/>
    <col min="5" max="5" width="10.77734375" style="52" customWidth="1"/>
    <col min="6" max="6" width="8.77734375" style="52" customWidth="1"/>
    <col min="7" max="9" width="4.77734375" style="52" customWidth="1"/>
    <col min="10" max="10" width="10.77734375" style="52" bestFit="1" customWidth="1"/>
    <col min="11" max="11" width="10.77734375" style="52" customWidth="1"/>
    <col min="12" max="13" width="4.77734375" style="52" customWidth="1"/>
    <col min="14" max="15" width="5.77734375" style="52" customWidth="1"/>
    <col min="16" max="16" width="4.77734375" style="52" customWidth="1"/>
    <col min="17" max="17" width="8.77734375" style="52" customWidth="1"/>
    <col min="18" max="19" width="6.77734375" style="52" customWidth="1"/>
    <col min="20" max="20" width="5.77734375" style="52" customWidth="1"/>
    <col min="21" max="21" width="8.77734375" style="52" customWidth="1"/>
    <col min="22" max="22" width="14.77734375" style="50" customWidth="1"/>
    <col min="23" max="23" width="7.77734375" style="52" customWidth="1"/>
    <col min="24" max="26" width="4.77734375" style="52" customWidth="1"/>
    <col min="27" max="27" width="8.77734375" style="52" customWidth="1"/>
    <col min="28" max="28" width="6.77734375" style="52" customWidth="1"/>
    <col min="29" max="29" width="8.77734375" style="52" customWidth="1"/>
    <col min="30" max="30" width="6.77734375" style="52" customWidth="1"/>
    <col min="31" max="32" width="7.77734375" style="52" customWidth="1"/>
    <col min="33" max="42" width="9" style="52" customWidth="1"/>
    <col min="43" max="43" width="17.44140625" style="52" customWidth="1"/>
    <col min="44" max="46" width="9" style="52" customWidth="1"/>
    <col min="47" max="50" width="8.88671875" style="52" customWidth="1"/>
    <col min="51" max="51" width="34" style="52" bestFit="1" customWidth="1"/>
    <col min="52" max="52" width="5.77734375" style="38" customWidth="1"/>
    <col min="53" max="53" width="8.88671875" style="54"/>
    <col min="54" max="16384" width="8.88671875" style="52"/>
  </cols>
  <sheetData>
    <row r="1" spans="1:56" ht="15" thickBot="1">
      <c r="C1" s="52" t="s">
        <v>272</v>
      </c>
      <c r="D1" s="52" t="s">
        <v>272</v>
      </c>
      <c r="E1" s="52" t="s">
        <v>272</v>
      </c>
      <c r="F1" s="52" t="s">
        <v>272</v>
      </c>
      <c r="G1" s="52" t="s">
        <v>272</v>
      </c>
      <c r="H1" s="52" t="s">
        <v>272</v>
      </c>
      <c r="I1" s="52" t="s">
        <v>272</v>
      </c>
      <c r="J1" s="52" t="s">
        <v>272</v>
      </c>
      <c r="K1" s="52" t="s">
        <v>272</v>
      </c>
      <c r="L1" s="52" t="s">
        <v>272</v>
      </c>
      <c r="M1" s="52" t="s">
        <v>272</v>
      </c>
      <c r="N1" s="52" t="s">
        <v>272</v>
      </c>
      <c r="O1" s="52" t="s">
        <v>272</v>
      </c>
      <c r="P1" s="52" t="s">
        <v>272</v>
      </c>
      <c r="Q1" s="52" t="s">
        <v>272</v>
      </c>
      <c r="R1" s="52" t="s">
        <v>272</v>
      </c>
      <c r="S1" s="52" t="s">
        <v>162</v>
      </c>
      <c r="T1" s="52" t="s">
        <v>162</v>
      </c>
      <c r="U1" s="52" t="s">
        <v>162</v>
      </c>
      <c r="V1" s="50" t="s">
        <v>272</v>
      </c>
      <c r="W1" s="50" t="s">
        <v>272</v>
      </c>
      <c r="AA1" s="50"/>
      <c r="AB1" s="50" t="s">
        <v>272</v>
      </c>
      <c r="AC1" s="50"/>
      <c r="AD1" s="50" t="s">
        <v>272</v>
      </c>
      <c r="AK1" s="52" t="s">
        <v>162</v>
      </c>
      <c r="AL1" s="52" t="s">
        <v>162</v>
      </c>
      <c r="AM1" s="52" t="s">
        <v>162</v>
      </c>
      <c r="AN1" s="52" t="s">
        <v>162</v>
      </c>
      <c r="AO1" s="52" t="s">
        <v>162</v>
      </c>
      <c r="AP1" s="52" t="s">
        <v>162</v>
      </c>
      <c r="AQ1" s="52" t="s">
        <v>162</v>
      </c>
      <c r="AR1" s="52" t="s">
        <v>162</v>
      </c>
      <c r="AS1" s="52" t="s">
        <v>162</v>
      </c>
      <c r="AT1" s="52" t="s">
        <v>162</v>
      </c>
    </row>
    <row r="2" spans="1:56" ht="15" hidden="1" thickBot="1">
      <c r="B2" s="14">
        <v>1</v>
      </c>
      <c r="C2" s="14">
        <v>2</v>
      </c>
      <c r="D2" s="14">
        <v>3</v>
      </c>
      <c r="E2" s="14">
        <v>4</v>
      </c>
      <c r="F2" s="14">
        <v>5</v>
      </c>
      <c r="G2" s="14">
        <v>6</v>
      </c>
      <c r="H2" s="14">
        <v>7</v>
      </c>
      <c r="I2" s="14">
        <v>8</v>
      </c>
      <c r="J2" s="14">
        <v>9</v>
      </c>
      <c r="K2" s="14">
        <v>10</v>
      </c>
      <c r="L2" s="14">
        <v>11</v>
      </c>
      <c r="M2" s="14">
        <v>12</v>
      </c>
      <c r="N2" s="14">
        <v>13</v>
      </c>
      <c r="O2" s="14">
        <v>14</v>
      </c>
      <c r="P2" s="14">
        <v>15</v>
      </c>
      <c r="Q2" s="14">
        <v>16</v>
      </c>
      <c r="R2" s="14"/>
      <c r="S2" s="14"/>
      <c r="T2" s="14"/>
      <c r="U2" s="14"/>
      <c r="V2" s="14">
        <v>17</v>
      </c>
      <c r="W2" s="14">
        <v>18</v>
      </c>
      <c r="X2" s="14">
        <v>19</v>
      </c>
      <c r="Y2" s="14">
        <v>20</v>
      </c>
      <c r="Z2" s="14">
        <v>21</v>
      </c>
      <c r="AA2" s="14">
        <v>22</v>
      </c>
      <c r="AB2" s="14">
        <v>23</v>
      </c>
      <c r="AC2" s="14">
        <v>24</v>
      </c>
      <c r="AD2" s="14">
        <v>25</v>
      </c>
      <c r="AE2" s="14">
        <v>26</v>
      </c>
      <c r="AF2" s="14">
        <v>27</v>
      </c>
      <c r="AG2" s="14">
        <v>28</v>
      </c>
      <c r="AH2" s="14">
        <v>29</v>
      </c>
      <c r="AI2" s="14">
        <v>30</v>
      </c>
      <c r="AJ2" s="14">
        <v>31</v>
      </c>
      <c r="AK2" s="14">
        <v>32</v>
      </c>
      <c r="AL2" s="14">
        <v>33</v>
      </c>
      <c r="AM2" s="14">
        <v>34</v>
      </c>
      <c r="AN2" s="14">
        <v>35</v>
      </c>
      <c r="AO2" s="14">
        <v>36</v>
      </c>
      <c r="AP2" s="14">
        <v>37</v>
      </c>
      <c r="AQ2" s="14"/>
      <c r="AR2" s="14">
        <v>38</v>
      </c>
      <c r="AS2" s="14">
        <v>39</v>
      </c>
      <c r="AT2" s="14"/>
      <c r="AU2" s="14">
        <v>40</v>
      </c>
      <c r="AV2" s="14">
        <v>41</v>
      </c>
      <c r="AW2" s="14">
        <v>42</v>
      </c>
      <c r="AX2" s="14">
        <v>43</v>
      </c>
      <c r="AY2" s="14">
        <v>44</v>
      </c>
      <c r="AZ2" s="107"/>
    </row>
    <row r="3" spans="1:56" s="54" customFormat="1" ht="15.75" customHeight="1">
      <c r="B3" s="312" t="s">
        <v>0</v>
      </c>
      <c r="C3" s="290" t="s">
        <v>1</v>
      </c>
      <c r="D3" s="290" t="s">
        <v>2</v>
      </c>
      <c r="E3" s="322" t="s">
        <v>3</v>
      </c>
      <c r="F3" s="322" t="s">
        <v>4</v>
      </c>
      <c r="G3" s="290" t="s">
        <v>5</v>
      </c>
      <c r="H3" s="290" t="s">
        <v>6</v>
      </c>
      <c r="I3" s="290" t="s">
        <v>128</v>
      </c>
      <c r="J3" s="41"/>
      <c r="K3" s="290" t="s">
        <v>120</v>
      </c>
      <c r="L3" s="365" t="s">
        <v>127</v>
      </c>
      <c r="M3" s="366"/>
      <c r="N3" s="365" t="s">
        <v>157</v>
      </c>
      <c r="O3" s="366"/>
      <c r="P3" s="290" t="s">
        <v>117</v>
      </c>
      <c r="Q3" s="41"/>
      <c r="R3" s="315" t="s">
        <v>199</v>
      </c>
      <c r="S3" s="315" t="s">
        <v>271</v>
      </c>
      <c r="T3" s="315" t="s">
        <v>161</v>
      </c>
      <c r="U3" s="146"/>
      <c r="V3" s="45"/>
      <c r="W3" s="290" t="s">
        <v>111</v>
      </c>
      <c r="X3" s="325" t="s">
        <v>7</v>
      </c>
      <c r="Y3" s="316" t="s">
        <v>8</v>
      </c>
      <c r="Z3" s="319" t="s">
        <v>9</v>
      </c>
      <c r="AA3" s="306" t="s">
        <v>30</v>
      </c>
      <c r="AB3" s="307"/>
      <c r="AC3" s="306" t="s">
        <v>91</v>
      </c>
      <c r="AD3" s="307"/>
      <c r="AE3" s="290" t="s">
        <v>102</v>
      </c>
      <c r="AF3" s="290" t="s">
        <v>103</v>
      </c>
      <c r="AG3" s="18" t="s">
        <v>103</v>
      </c>
      <c r="AH3" s="22" t="s">
        <v>122</v>
      </c>
      <c r="AI3" s="22" t="s">
        <v>122</v>
      </c>
      <c r="AJ3" s="22" t="s">
        <v>122</v>
      </c>
      <c r="AK3" s="369" t="s">
        <v>176</v>
      </c>
      <c r="AL3" s="370"/>
      <c r="AM3" s="370"/>
      <c r="AN3" s="371"/>
      <c r="AO3" s="299" t="s">
        <v>10</v>
      </c>
      <c r="AP3" s="285" t="s">
        <v>11</v>
      </c>
      <c r="AQ3" s="285" t="s">
        <v>270</v>
      </c>
      <c r="AR3" s="285" t="s">
        <v>119</v>
      </c>
      <c r="AS3" s="296" t="s">
        <v>12</v>
      </c>
      <c r="AT3" s="302" t="s">
        <v>180</v>
      </c>
      <c r="AU3" s="290" t="s">
        <v>13</v>
      </c>
      <c r="AV3" s="60"/>
      <c r="AW3" s="61"/>
      <c r="AX3" s="290" t="s">
        <v>13</v>
      </c>
      <c r="AY3" s="293" t="s">
        <v>14</v>
      </c>
      <c r="AZ3" s="105"/>
      <c r="BB3" s="112"/>
      <c r="BC3" s="53"/>
      <c r="BD3" s="113"/>
    </row>
    <row r="4" spans="1:56" s="54" customFormat="1" ht="15.75" customHeight="1">
      <c r="B4" s="313"/>
      <c r="C4" s="291"/>
      <c r="D4" s="291"/>
      <c r="E4" s="323"/>
      <c r="F4" s="323"/>
      <c r="G4" s="291"/>
      <c r="H4" s="291"/>
      <c r="I4" s="291"/>
      <c r="J4" s="42" t="s">
        <v>128</v>
      </c>
      <c r="K4" s="291"/>
      <c r="L4" s="308" t="s">
        <v>125</v>
      </c>
      <c r="M4" s="362" t="s">
        <v>126</v>
      </c>
      <c r="N4" s="363" t="s">
        <v>197</v>
      </c>
      <c r="O4" s="364" t="s">
        <v>198</v>
      </c>
      <c r="P4" s="291"/>
      <c r="Q4" s="42" t="s">
        <v>129</v>
      </c>
      <c r="R4" s="291"/>
      <c r="S4" s="291"/>
      <c r="T4" s="291"/>
      <c r="U4" s="147" t="s">
        <v>160</v>
      </c>
      <c r="V4" s="46" t="s">
        <v>131</v>
      </c>
      <c r="W4" s="291"/>
      <c r="X4" s="326"/>
      <c r="Y4" s="317"/>
      <c r="Z4" s="320"/>
      <c r="AA4" s="308"/>
      <c r="AB4" s="309"/>
      <c r="AC4" s="308"/>
      <c r="AD4" s="309"/>
      <c r="AE4" s="291"/>
      <c r="AF4" s="291"/>
      <c r="AG4" s="19" t="s">
        <v>124</v>
      </c>
      <c r="AH4" s="21">
        <v>10</v>
      </c>
      <c r="AI4" s="21">
        <v>20</v>
      </c>
      <c r="AJ4" s="21">
        <v>20</v>
      </c>
      <c r="AK4" s="367" t="s">
        <v>172</v>
      </c>
      <c r="AL4" s="286" t="s">
        <v>173</v>
      </c>
      <c r="AM4" s="286" t="s">
        <v>174</v>
      </c>
      <c r="AN4" s="303" t="s">
        <v>175</v>
      </c>
      <c r="AO4" s="300"/>
      <c r="AP4" s="286"/>
      <c r="AQ4" s="286"/>
      <c r="AR4" s="286"/>
      <c r="AS4" s="297"/>
      <c r="AT4" s="303"/>
      <c r="AU4" s="291"/>
      <c r="AV4" s="62"/>
      <c r="AW4" s="63"/>
      <c r="AX4" s="291"/>
      <c r="AY4" s="294"/>
      <c r="AZ4" s="105"/>
      <c r="BB4" s="85"/>
      <c r="BD4" s="90"/>
    </row>
    <row r="5" spans="1:56">
      <c r="B5" s="314"/>
      <c r="C5" s="292"/>
      <c r="D5" s="292"/>
      <c r="E5" s="324"/>
      <c r="F5" s="324"/>
      <c r="G5" s="292"/>
      <c r="H5" s="292"/>
      <c r="I5" s="292"/>
      <c r="J5" s="43"/>
      <c r="K5" s="292"/>
      <c r="L5" s="310"/>
      <c r="M5" s="321"/>
      <c r="N5" s="327"/>
      <c r="O5" s="311"/>
      <c r="P5" s="292"/>
      <c r="Q5" s="47" t="s">
        <v>130</v>
      </c>
      <c r="R5" s="292"/>
      <c r="S5" s="292"/>
      <c r="T5" s="292"/>
      <c r="U5" s="152"/>
      <c r="V5" s="47"/>
      <c r="W5" s="292"/>
      <c r="X5" s="327"/>
      <c r="Y5" s="318"/>
      <c r="Z5" s="321"/>
      <c r="AA5" s="310"/>
      <c r="AB5" s="311"/>
      <c r="AC5" s="310"/>
      <c r="AD5" s="311"/>
      <c r="AE5" s="292"/>
      <c r="AF5" s="292"/>
      <c r="AG5" s="19"/>
      <c r="AH5" s="20" t="s">
        <v>121</v>
      </c>
      <c r="AI5" s="20" t="s">
        <v>121</v>
      </c>
      <c r="AJ5" s="20" t="s">
        <v>123</v>
      </c>
      <c r="AK5" s="368"/>
      <c r="AL5" s="287"/>
      <c r="AM5" s="287"/>
      <c r="AN5" s="304"/>
      <c r="AO5" s="301"/>
      <c r="AP5" s="287"/>
      <c r="AQ5" s="287"/>
      <c r="AR5" s="287"/>
      <c r="AS5" s="298"/>
      <c r="AT5" s="304"/>
      <c r="AU5" s="292"/>
      <c r="AV5" s="62"/>
      <c r="AW5" s="64"/>
      <c r="AX5" s="292"/>
      <c r="AY5" s="295"/>
      <c r="AZ5" s="105"/>
      <c r="BB5" s="114" t="s">
        <v>142</v>
      </c>
      <c r="BC5" s="24" t="s">
        <v>143</v>
      </c>
      <c r="BD5" s="27" t="s">
        <v>144</v>
      </c>
    </row>
    <row r="6" spans="1:56" s="38" customFormat="1" ht="14.25" customHeight="1">
      <c r="B6" s="400" t="s">
        <v>293</v>
      </c>
      <c r="C6" s="401" t="s">
        <v>273</v>
      </c>
      <c r="D6" s="401">
        <v>1</v>
      </c>
      <c r="E6" s="402" t="s">
        <v>274</v>
      </c>
      <c r="F6" s="402" t="s">
        <v>275</v>
      </c>
      <c r="G6" s="401" t="s">
        <v>276</v>
      </c>
      <c r="H6" s="401" t="s">
        <v>277</v>
      </c>
      <c r="I6" s="402" t="s">
        <v>278</v>
      </c>
      <c r="J6" s="402" t="s">
        <v>279</v>
      </c>
      <c r="K6" s="402" t="s">
        <v>280</v>
      </c>
      <c r="L6" s="403" t="s">
        <v>281</v>
      </c>
      <c r="M6" s="404"/>
      <c r="N6" s="405">
        <v>10.9</v>
      </c>
      <c r="O6" s="406">
        <v>4.6500000000000004</v>
      </c>
      <c r="P6" s="401">
        <v>1</v>
      </c>
      <c r="Q6" s="407">
        <v>-1.3</v>
      </c>
      <c r="R6" s="408"/>
      <c r="S6" s="408"/>
      <c r="T6" s="407" t="s">
        <v>169</v>
      </c>
      <c r="U6" s="407" t="s">
        <v>282</v>
      </c>
      <c r="V6" s="409" t="s">
        <v>283</v>
      </c>
      <c r="W6" s="401" t="s">
        <v>284</v>
      </c>
      <c r="X6" s="410"/>
      <c r="Y6" s="408" t="s">
        <v>277</v>
      </c>
      <c r="Z6" s="406"/>
      <c r="AA6" s="403" t="s">
        <v>285</v>
      </c>
      <c r="AB6" s="404">
        <v>1952</v>
      </c>
      <c r="AC6" s="405" t="s">
        <v>286</v>
      </c>
      <c r="AD6" s="406">
        <v>2007</v>
      </c>
      <c r="AE6" s="401">
        <v>8</v>
      </c>
      <c r="AF6" s="401">
        <v>40</v>
      </c>
      <c r="AG6" s="403"/>
      <c r="AH6" s="408"/>
      <c r="AI6" s="408"/>
      <c r="AJ6" s="406" t="s">
        <v>15</v>
      </c>
      <c r="AK6" s="411" t="s">
        <v>15</v>
      </c>
      <c r="AL6" s="412"/>
      <c r="AM6" s="412" t="s">
        <v>15</v>
      </c>
      <c r="AN6" s="413"/>
      <c r="AO6" s="403" t="s">
        <v>287</v>
      </c>
      <c r="AP6" s="408" t="s">
        <v>287</v>
      </c>
      <c r="AQ6" s="414" t="s">
        <v>288</v>
      </c>
      <c r="AR6" s="408"/>
      <c r="AS6" s="415" t="s">
        <v>289</v>
      </c>
      <c r="AT6" s="404"/>
      <c r="AU6" s="401" t="s">
        <v>16</v>
      </c>
      <c r="AV6" s="416"/>
      <c r="AW6" s="416"/>
      <c r="AX6" s="401" t="s">
        <v>16</v>
      </c>
      <c r="AY6" s="417" t="s">
        <v>290</v>
      </c>
      <c r="AZ6" s="104"/>
      <c r="BA6" s="264" t="s">
        <v>291</v>
      </c>
      <c r="BB6" s="272"/>
      <c r="BC6" s="271" t="s">
        <v>292</v>
      </c>
      <c r="BD6" s="270"/>
    </row>
    <row r="7" spans="1:56" s="38" customFormat="1" ht="14.25" customHeight="1">
      <c r="B7" s="65"/>
      <c r="C7" s="1"/>
      <c r="D7" s="1"/>
      <c r="E7" s="66"/>
      <c r="F7" s="66"/>
      <c r="G7" s="76"/>
      <c r="H7" s="1"/>
      <c r="I7" s="66"/>
      <c r="J7" s="66"/>
      <c r="K7" s="66"/>
      <c r="L7" s="72"/>
      <c r="M7" s="73"/>
      <c r="N7" s="171"/>
      <c r="O7" s="71"/>
      <c r="P7" s="1"/>
      <c r="Q7" s="67"/>
      <c r="R7" s="70"/>
      <c r="S7" s="70"/>
      <c r="T7" s="67"/>
      <c r="U7" s="67"/>
      <c r="V7" s="68"/>
      <c r="W7" s="76"/>
      <c r="X7" s="77"/>
      <c r="Y7" s="78"/>
      <c r="Z7" s="79"/>
      <c r="AA7" s="80"/>
      <c r="AB7" s="81"/>
      <c r="AC7" s="82"/>
      <c r="AD7" s="79"/>
      <c r="AE7" s="1"/>
      <c r="AF7" s="76"/>
      <c r="AG7" s="80"/>
      <c r="AH7" s="78"/>
      <c r="AI7" s="78"/>
      <c r="AJ7" s="79"/>
      <c r="AK7" s="156"/>
      <c r="AL7" s="158"/>
      <c r="AM7" s="158"/>
      <c r="AN7" s="157"/>
      <c r="AO7" s="80"/>
      <c r="AP7" s="78"/>
      <c r="AQ7" s="159"/>
      <c r="AR7" s="70"/>
      <c r="AS7" s="160"/>
      <c r="AT7" s="81"/>
      <c r="AU7" s="1"/>
      <c r="AV7" s="75"/>
      <c r="AW7" s="75"/>
      <c r="AX7" s="1"/>
      <c r="AY7" s="161"/>
      <c r="AZ7" s="104"/>
      <c r="BA7" s="264" t="str">
        <f>CONCATENATE(H7,AE7)</f>
        <v/>
      </c>
      <c r="BB7" s="272" t="str">
        <f t="shared" ref="BB6:BD21" si="0">IF($G7=BB$5,CONCATENATE($W7,$H7),"")</f>
        <v/>
      </c>
      <c r="BC7" s="271" t="str">
        <f t="shared" si="0"/>
        <v/>
      </c>
      <c r="BD7" s="270" t="str">
        <f t="shared" si="0"/>
        <v/>
      </c>
    </row>
    <row r="8" spans="1:56" s="38" customFormat="1" ht="14.25" customHeight="1">
      <c r="B8" s="2"/>
      <c r="C8" s="265"/>
      <c r="D8" s="265"/>
      <c r="E8" s="266"/>
      <c r="F8" s="66"/>
      <c r="G8" s="76"/>
      <c r="H8" s="265"/>
      <c r="I8" s="266"/>
      <c r="J8" s="266"/>
      <c r="K8" s="266"/>
      <c r="L8" s="269"/>
      <c r="M8" s="268"/>
      <c r="N8" s="267"/>
      <c r="O8" s="170"/>
      <c r="P8" s="265"/>
      <c r="Q8" s="262"/>
      <c r="R8" s="70"/>
      <c r="S8" s="70"/>
      <c r="T8" s="262"/>
      <c r="U8" s="262"/>
      <c r="V8" s="263"/>
      <c r="W8" s="76"/>
      <c r="X8" s="80"/>
      <c r="Y8" s="78"/>
      <c r="Z8" s="79"/>
      <c r="AA8" s="80"/>
      <c r="AB8" s="81"/>
      <c r="AC8" s="82"/>
      <c r="AD8" s="79"/>
      <c r="AE8" s="76"/>
      <c r="AF8" s="76"/>
      <c r="AG8" s="209"/>
      <c r="AH8" s="78"/>
      <c r="AI8" s="78"/>
      <c r="AJ8" s="79"/>
      <c r="AK8" s="156"/>
      <c r="AL8" s="158"/>
      <c r="AM8" s="158"/>
      <c r="AN8" s="157"/>
      <c r="AO8" s="80"/>
      <c r="AP8" s="78"/>
      <c r="AQ8" s="78"/>
      <c r="AR8" s="78"/>
      <c r="AS8" s="160"/>
      <c r="AT8" s="81"/>
      <c r="AU8" s="1"/>
      <c r="AV8" s="75"/>
      <c r="AW8" s="75"/>
      <c r="AX8" s="1"/>
      <c r="AY8" s="83"/>
      <c r="AZ8" s="106"/>
      <c r="BA8" s="264"/>
      <c r="BB8" s="272"/>
      <c r="BC8" s="271"/>
      <c r="BD8" s="270"/>
    </row>
    <row r="9" spans="1:56" s="38" customFormat="1" ht="14.25" customHeight="1">
      <c r="A9" s="38">
        <v>4</v>
      </c>
      <c r="B9" s="65"/>
      <c r="C9" s="1"/>
      <c r="D9" s="1"/>
      <c r="E9" s="66"/>
      <c r="F9" s="66"/>
      <c r="G9" s="1"/>
      <c r="H9" s="1"/>
      <c r="I9" s="66"/>
      <c r="J9" s="66"/>
      <c r="K9" s="66"/>
      <c r="L9" s="72"/>
      <c r="M9" s="73"/>
      <c r="N9" s="74"/>
      <c r="O9" s="71"/>
      <c r="P9" s="1"/>
      <c r="Q9" s="67"/>
      <c r="R9" s="70"/>
      <c r="S9" s="70"/>
      <c r="T9" s="67"/>
      <c r="U9" s="67"/>
      <c r="V9" s="68"/>
      <c r="W9" s="1"/>
      <c r="X9" s="69"/>
      <c r="Y9" s="70"/>
      <c r="Z9" s="71"/>
      <c r="AA9" s="72"/>
      <c r="AB9" s="73"/>
      <c r="AC9" s="74"/>
      <c r="AD9" s="71"/>
      <c r="AE9" s="1"/>
      <c r="AF9" s="1"/>
      <c r="AG9" s="72"/>
      <c r="AH9" s="70"/>
      <c r="AI9" s="70"/>
      <c r="AJ9" s="71"/>
      <c r="AK9" s="156"/>
      <c r="AL9" s="158"/>
      <c r="AM9" s="158"/>
      <c r="AN9" s="157"/>
      <c r="AO9" s="72"/>
      <c r="AP9" s="70"/>
      <c r="AQ9" s="159"/>
      <c r="AR9" s="70"/>
      <c r="AS9" s="137"/>
      <c r="AT9" s="73"/>
      <c r="AU9" s="1"/>
      <c r="AV9" s="75"/>
      <c r="AW9" s="75"/>
      <c r="AX9" s="1"/>
      <c r="AY9" s="161"/>
      <c r="AZ9" s="104"/>
      <c r="BA9" s="264" t="str">
        <f>CONCATENATE(H9,AE9)</f>
        <v/>
      </c>
      <c r="BB9" s="272" t="str">
        <f t="shared" si="0"/>
        <v/>
      </c>
      <c r="BC9" s="271" t="str">
        <f t="shared" si="0"/>
        <v/>
      </c>
      <c r="BD9" s="270" t="str">
        <f t="shared" si="0"/>
        <v/>
      </c>
    </row>
    <row r="10" spans="1:56" s="38" customFormat="1" ht="14.25" customHeight="1">
      <c r="B10" s="65"/>
      <c r="C10" s="1"/>
      <c r="D10" s="1"/>
      <c r="E10" s="66"/>
      <c r="F10" s="66"/>
      <c r="G10" s="76"/>
      <c r="H10" s="1"/>
      <c r="I10" s="66"/>
      <c r="J10" s="66"/>
      <c r="K10" s="66"/>
      <c r="L10" s="72"/>
      <c r="M10" s="73"/>
      <c r="N10" s="171"/>
      <c r="O10" s="71"/>
      <c r="P10" s="1"/>
      <c r="Q10" s="67"/>
      <c r="R10" s="70"/>
      <c r="S10" s="70"/>
      <c r="T10" s="67"/>
      <c r="U10" s="67"/>
      <c r="V10" s="68"/>
      <c r="W10" s="76"/>
      <c r="X10" s="77"/>
      <c r="Y10" s="78"/>
      <c r="Z10" s="79"/>
      <c r="AA10" s="80"/>
      <c r="AB10" s="81"/>
      <c r="AC10" s="82"/>
      <c r="AD10" s="79"/>
      <c r="AE10" s="1"/>
      <c r="AF10" s="76"/>
      <c r="AG10" s="80"/>
      <c r="AH10" s="78"/>
      <c r="AI10" s="78"/>
      <c r="AJ10" s="79"/>
      <c r="AK10" s="156"/>
      <c r="AL10" s="158"/>
      <c r="AM10" s="158"/>
      <c r="AN10" s="157"/>
      <c r="AO10" s="80"/>
      <c r="AP10" s="78"/>
      <c r="AQ10" s="159"/>
      <c r="AR10" s="70"/>
      <c r="AS10" s="160"/>
      <c r="AT10" s="81"/>
      <c r="AU10" s="1"/>
      <c r="AV10" s="75"/>
      <c r="AW10" s="75"/>
      <c r="AX10" s="1"/>
      <c r="AY10" s="161"/>
      <c r="AZ10" s="104"/>
      <c r="BA10" s="264" t="str">
        <f>CONCATENATE(H10,AE10)</f>
        <v/>
      </c>
      <c r="BB10" s="272" t="str">
        <f t="shared" si="0"/>
        <v/>
      </c>
      <c r="BC10" s="271" t="str">
        <f t="shared" si="0"/>
        <v/>
      </c>
      <c r="BD10" s="270" t="str">
        <f t="shared" si="0"/>
        <v/>
      </c>
    </row>
    <row r="11" spans="1:56" s="38" customFormat="1" ht="14.25" customHeight="1">
      <c r="B11" s="2"/>
      <c r="C11" s="265"/>
      <c r="D11" s="265"/>
      <c r="E11" s="266"/>
      <c r="F11" s="66"/>
      <c r="G11" s="76"/>
      <c r="H11" s="265"/>
      <c r="I11" s="266"/>
      <c r="J11" s="266"/>
      <c r="K11" s="266"/>
      <c r="L11" s="269"/>
      <c r="M11" s="268"/>
      <c r="N11" s="267"/>
      <c r="O11" s="170"/>
      <c r="P11" s="265"/>
      <c r="Q11" s="262"/>
      <c r="R11" s="70"/>
      <c r="S11" s="70"/>
      <c r="T11" s="262"/>
      <c r="U11" s="262"/>
      <c r="V11" s="263"/>
      <c r="W11" s="76"/>
      <c r="X11" s="80"/>
      <c r="Y11" s="78"/>
      <c r="Z11" s="79"/>
      <c r="AA11" s="80"/>
      <c r="AB11" s="81"/>
      <c r="AC11" s="82"/>
      <c r="AD11" s="79"/>
      <c r="AE11" s="76"/>
      <c r="AF11" s="76"/>
      <c r="AG11" s="209"/>
      <c r="AH11" s="78"/>
      <c r="AI11" s="78"/>
      <c r="AJ11" s="79"/>
      <c r="AK11" s="156"/>
      <c r="AL11" s="158"/>
      <c r="AM11" s="158"/>
      <c r="AN11" s="157"/>
      <c r="AO11" s="80"/>
      <c r="AP11" s="78"/>
      <c r="AQ11" s="78"/>
      <c r="AR11" s="78"/>
      <c r="AS11" s="160"/>
      <c r="AT11" s="81"/>
      <c r="AU11" s="1"/>
      <c r="AV11" s="75"/>
      <c r="AW11" s="75"/>
      <c r="AX11" s="1"/>
      <c r="AY11" s="83"/>
      <c r="AZ11" s="106"/>
      <c r="BA11" s="264"/>
      <c r="BB11" s="272"/>
      <c r="BC11" s="271"/>
      <c r="BD11" s="270"/>
    </row>
    <row r="12" spans="1:56" s="38" customFormat="1" ht="14.25" customHeight="1">
      <c r="A12" s="38">
        <v>4</v>
      </c>
      <c r="B12" s="65"/>
      <c r="C12" s="1"/>
      <c r="D12" s="1"/>
      <c r="E12" s="66"/>
      <c r="F12" s="66"/>
      <c r="G12" s="1"/>
      <c r="H12" s="1"/>
      <c r="I12" s="66"/>
      <c r="J12" s="66"/>
      <c r="K12" s="66"/>
      <c r="L12" s="72"/>
      <c r="M12" s="73"/>
      <c r="N12" s="74"/>
      <c r="O12" s="71"/>
      <c r="P12" s="1"/>
      <c r="Q12" s="67"/>
      <c r="R12" s="70"/>
      <c r="S12" s="70"/>
      <c r="T12" s="67"/>
      <c r="U12" s="67"/>
      <c r="V12" s="68"/>
      <c r="W12" s="1"/>
      <c r="X12" s="69"/>
      <c r="Y12" s="70"/>
      <c r="Z12" s="71"/>
      <c r="AA12" s="72"/>
      <c r="AB12" s="73"/>
      <c r="AC12" s="74"/>
      <c r="AD12" s="71"/>
      <c r="AE12" s="1"/>
      <c r="AF12" s="1"/>
      <c r="AG12" s="72"/>
      <c r="AH12" s="70"/>
      <c r="AI12" s="70"/>
      <c r="AJ12" s="71"/>
      <c r="AK12" s="156"/>
      <c r="AL12" s="158"/>
      <c r="AM12" s="158"/>
      <c r="AN12" s="157"/>
      <c r="AO12" s="72"/>
      <c r="AP12" s="70"/>
      <c r="AQ12" s="159"/>
      <c r="AR12" s="70"/>
      <c r="AS12" s="137"/>
      <c r="AT12" s="73"/>
      <c r="AU12" s="1"/>
      <c r="AV12" s="75"/>
      <c r="AW12" s="75"/>
      <c r="AX12" s="1"/>
      <c r="AY12" s="161"/>
      <c r="AZ12" s="104"/>
      <c r="BA12" s="264" t="str">
        <f>CONCATENATE(H12,AE12)</f>
        <v/>
      </c>
      <c r="BB12" s="272" t="str">
        <f t="shared" si="0"/>
        <v/>
      </c>
      <c r="BC12" s="271" t="str">
        <f t="shared" si="0"/>
        <v/>
      </c>
      <c r="BD12" s="270" t="str">
        <f t="shared" si="0"/>
        <v/>
      </c>
    </row>
    <row r="13" spans="1:56" s="38" customFormat="1" ht="14.25" customHeight="1">
      <c r="B13" s="65"/>
      <c r="C13" s="1"/>
      <c r="D13" s="1"/>
      <c r="E13" s="66"/>
      <c r="F13" s="66"/>
      <c r="G13" s="76"/>
      <c r="H13" s="1"/>
      <c r="I13" s="66"/>
      <c r="J13" s="66"/>
      <c r="K13" s="66"/>
      <c r="L13" s="72"/>
      <c r="M13" s="73"/>
      <c r="N13" s="171"/>
      <c r="O13" s="71"/>
      <c r="P13" s="1"/>
      <c r="Q13" s="67"/>
      <c r="R13" s="70"/>
      <c r="S13" s="70"/>
      <c r="T13" s="67"/>
      <c r="U13" s="67"/>
      <c r="V13" s="68"/>
      <c r="W13" s="76"/>
      <c r="X13" s="77"/>
      <c r="Y13" s="78"/>
      <c r="Z13" s="79"/>
      <c r="AA13" s="80"/>
      <c r="AB13" s="81"/>
      <c r="AC13" s="82"/>
      <c r="AD13" s="79"/>
      <c r="AE13" s="1"/>
      <c r="AF13" s="76"/>
      <c r="AG13" s="80"/>
      <c r="AH13" s="78"/>
      <c r="AI13" s="78"/>
      <c r="AJ13" s="79"/>
      <c r="AK13" s="156"/>
      <c r="AL13" s="158"/>
      <c r="AM13" s="158"/>
      <c r="AN13" s="157"/>
      <c r="AO13" s="80"/>
      <c r="AP13" s="78"/>
      <c r="AQ13" s="159"/>
      <c r="AR13" s="70"/>
      <c r="AS13" s="160"/>
      <c r="AT13" s="81"/>
      <c r="AU13" s="1"/>
      <c r="AV13" s="75"/>
      <c r="AW13" s="75"/>
      <c r="AX13" s="1"/>
      <c r="AY13" s="161"/>
      <c r="AZ13" s="104"/>
      <c r="BA13" s="264" t="str">
        <f>CONCATENATE(H13,AE13)</f>
        <v/>
      </c>
      <c r="BB13" s="272" t="str">
        <f t="shared" si="0"/>
        <v/>
      </c>
      <c r="BC13" s="271" t="str">
        <f t="shared" si="0"/>
        <v/>
      </c>
      <c r="BD13" s="270" t="str">
        <f t="shared" si="0"/>
        <v/>
      </c>
    </row>
    <row r="14" spans="1:56" s="38" customFormat="1" ht="14.25" customHeight="1">
      <c r="B14" s="2"/>
      <c r="C14" s="265"/>
      <c r="D14" s="265"/>
      <c r="E14" s="266"/>
      <c r="F14" s="66"/>
      <c r="G14" s="76"/>
      <c r="H14" s="265"/>
      <c r="I14" s="266"/>
      <c r="J14" s="266"/>
      <c r="K14" s="266"/>
      <c r="L14" s="269"/>
      <c r="M14" s="268"/>
      <c r="N14" s="267"/>
      <c r="O14" s="170"/>
      <c r="P14" s="265"/>
      <c r="Q14" s="262"/>
      <c r="R14" s="70"/>
      <c r="S14" s="70"/>
      <c r="T14" s="262"/>
      <c r="U14" s="262"/>
      <c r="V14" s="263"/>
      <c r="W14" s="76"/>
      <c r="X14" s="80"/>
      <c r="Y14" s="78"/>
      <c r="Z14" s="79"/>
      <c r="AA14" s="80"/>
      <c r="AB14" s="81"/>
      <c r="AC14" s="82"/>
      <c r="AD14" s="79"/>
      <c r="AE14" s="76"/>
      <c r="AF14" s="76"/>
      <c r="AG14" s="209"/>
      <c r="AH14" s="78"/>
      <c r="AI14" s="78"/>
      <c r="AJ14" s="79"/>
      <c r="AK14" s="156"/>
      <c r="AL14" s="158"/>
      <c r="AM14" s="158"/>
      <c r="AN14" s="157"/>
      <c r="AO14" s="80"/>
      <c r="AP14" s="78"/>
      <c r="AQ14" s="78"/>
      <c r="AR14" s="78"/>
      <c r="AS14" s="160"/>
      <c r="AT14" s="81"/>
      <c r="AU14" s="1"/>
      <c r="AV14" s="75"/>
      <c r="AW14" s="75"/>
      <c r="AX14" s="1"/>
      <c r="AY14" s="83"/>
      <c r="AZ14" s="106"/>
      <c r="BA14" s="264"/>
      <c r="BB14" s="272"/>
      <c r="BC14" s="271"/>
      <c r="BD14" s="270"/>
    </row>
    <row r="15" spans="1:56" s="38" customFormat="1" ht="14.25" customHeight="1">
      <c r="A15" s="38">
        <v>4</v>
      </c>
      <c r="B15" s="65"/>
      <c r="C15" s="1"/>
      <c r="D15" s="1"/>
      <c r="E15" s="66"/>
      <c r="F15" s="66"/>
      <c r="G15" s="1"/>
      <c r="H15" s="1"/>
      <c r="I15" s="66"/>
      <c r="J15" s="66"/>
      <c r="K15" s="66"/>
      <c r="L15" s="72"/>
      <c r="M15" s="73"/>
      <c r="N15" s="74"/>
      <c r="O15" s="71"/>
      <c r="P15" s="1"/>
      <c r="Q15" s="67"/>
      <c r="R15" s="70"/>
      <c r="S15" s="70"/>
      <c r="T15" s="67"/>
      <c r="U15" s="67"/>
      <c r="V15" s="68"/>
      <c r="W15" s="1"/>
      <c r="X15" s="69"/>
      <c r="Y15" s="70"/>
      <c r="Z15" s="71"/>
      <c r="AA15" s="72"/>
      <c r="AB15" s="73"/>
      <c r="AC15" s="74"/>
      <c r="AD15" s="71"/>
      <c r="AE15" s="1"/>
      <c r="AF15" s="1"/>
      <c r="AG15" s="72"/>
      <c r="AH15" s="70"/>
      <c r="AI15" s="70"/>
      <c r="AJ15" s="71"/>
      <c r="AK15" s="156"/>
      <c r="AL15" s="158"/>
      <c r="AM15" s="158"/>
      <c r="AN15" s="157"/>
      <c r="AO15" s="72"/>
      <c r="AP15" s="70"/>
      <c r="AQ15" s="159"/>
      <c r="AR15" s="70"/>
      <c r="AS15" s="137"/>
      <c r="AT15" s="73"/>
      <c r="AU15" s="1"/>
      <c r="AV15" s="75"/>
      <c r="AW15" s="75"/>
      <c r="AX15" s="1"/>
      <c r="AY15" s="161"/>
      <c r="AZ15" s="104"/>
      <c r="BA15" s="264" t="str">
        <f>CONCATENATE(H15,AE15)</f>
        <v/>
      </c>
      <c r="BB15" s="272" t="str">
        <f t="shared" si="0"/>
        <v/>
      </c>
      <c r="BC15" s="271" t="str">
        <f t="shared" si="0"/>
        <v/>
      </c>
      <c r="BD15" s="270" t="str">
        <f t="shared" si="0"/>
        <v/>
      </c>
    </row>
    <row r="16" spans="1:56" s="38" customFormat="1" ht="14.25" customHeight="1">
      <c r="B16" s="65"/>
      <c r="C16" s="1"/>
      <c r="D16" s="1"/>
      <c r="E16" s="66"/>
      <c r="F16" s="66"/>
      <c r="G16" s="76"/>
      <c r="H16" s="1"/>
      <c r="I16" s="66"/>
      <c r="J16" s="66"/>
      <c r="K16" s="66"/>
      <c r="L16" s="72"/>
      <c r="M16" s="73"/>
      <c r="N16" s="171"/>
      <c r="O16" s="71"/>
      <c r="P16" s="1"/>
      <c r="Q16" s="67"/>
      <c r="R16" s="70"/>
      <c r="S16" s="70"/>
      <c r="T16" s="67"/>
      <c r="U16" s="67"/>
      <c r="V16" s="68"/>
      <c r="W16" s="76"/>
      <c r="X16" s="77"/>
      <c r="Y16" s="78"/>
      <c r="Z16" s="79"/>
      <c r="AA16" s="80"/>
      <c r="AB16" s="81"/>
      <c r="AC16" s="82"/>
      <c r="AD16" s="79"/>
      <c r="AE16" s="1"/>
      <c r="AF16" s="76"/>
      <c r="AG16" s="80"/>
      <c r="AH16" s="78"/>
      <c r="AI16" s="78"/>
      <c r="AJ16" s="79"/>
      <c r="AK16" s="156"/>
      <c r="AL16" s="158"/>
      <c r="AM16" s="158"/>
      <c r="AN16" s="157"/>
      <c r="AO16" s="80"/>
      <c r="AP16" s="78"/>
      <c r="AQ16" s="159"/>
      <c r="AR16" s="70"/>
      <c r="AS16" s="160"/>
      <c r="AT16" s="81"/>
      <c r="AU16" s="1"/>
      <c r="AV16" s="75"/>
      <c r="AW16" s="75"/>
      <c r="AX16" s="1"/>
      <c r="AY16" s="161"/>
      <c r="AZ16" s="104"/>
      <c r="BA16" s="264" t="str">
        <f>CONCATENATE(H16,AE16)</f>
        <v/>
      </c>
      <c r="BB16" s="272" t="str">
        <f t="shared" si="0"/>
        <v/>
      </c>
      <c r="BC16" s="271" t="str">
        <f t="shared" si="0"/>
        <v/>
      </c>
      <c r="BD16" s="270" t="str">
        <f t="shared" si="0"/>
        <v/>
      </c>
    </row>
    <row r="17" spans="1:56" s="38" customFormat="1" ht="14.25" customHeight="1">
      <c r="B17" s="2"/>
      <c r="C17" s="265"/>
      <c r="D17" s="265"/>
      <c r="E17" s="266"/>
      <c r="F17" s="66"/>
      <c r="G17" s="76"/>
      <c r="H17" s="265"/>
      <c r="I17" s="266"/>
      <c r="J17" s="266"/>
      <c r="K17" s="266"/>
      <c r="L17" s="269"/>
      <c r="M17" s="268"/>
      <c r="N17" s="267"/>
      <c r="O17" s="170"/>
      <c r="P17" s="265"/>
      <c r="Q17" s="262"/>
      <c r="R17" s="70"/>
      <c r="S17" s="70"/>
      <c r="T17" s="262"/>
      <c r="U17" s="262"/>
      <c r="V17" s="263"/>
      <c r="W17" s="76"/>
      <c r="X17" s="80"/>
      <c r="Y17" s="78"/>
      <c r="Z17" s="79"/>
      <c r="AA17" s="80"/>
      <c r="AB17" s="81"/>
      <c r="AC17" s="82"/>
      <c r="AD17" s="79"/>
      <c r="AE17" s="76"/>
      <c r="AF17" s="76"/>
      <c r="AG17" s="209"/>
      <c r="AH17" s="78"/>
      <c r="AI17" s="78"/>
      <c r="AJ17" s="79"/>
      <c r="AK17" s="156"/>
      <c r="AL17" s="158"/>
      <c r="AM17" s="158"/>
      <c r="AN17" s="157"/>
      <c r="AO17" s="80"/>
      <c r="AP17" s="78"/>
      <c r="AQ17" s="78"/>
      <c r="AR17" s="78"/>
      <c r="AS17" s="160"/>
      <c r="AT17" s="81"/>
      <c r="AU17" s="1"/>
      <c r="AV17" s="75"/>
      <c r="AW17" s="75"/>
      <c r="AX17" s="1"/>
      <c r="AY17" s="83"/>
      <c r="AZ17" s="106"/>
      <c r="BA17" s="264"/>
      <c r="BB17" s="272"/>
      <c r="BC17" s="271"/>
      <c r="BD17" s="270"/>
    </row>
    <row r="18" spans="1:56" s="38" customFormat="1" ht="14.25" customHeight="1">
      <c r="A18" s="38">
        <v>4</v>
      </c>
      <c r="B18" s="65"/>
      <c r="C18" s="1"/>
      <c r="D18" s="1"/>
      <c r="E18" s="66"/>
      <c r="F18" s="66"/>
      <c r="G18" s="1"/>
      <c r="H18" s="1"/>
      <c r="I18" s="66"/>
      <c r="J18" s="66"/>
      <c r="K18" s="66"/>
      <c r="L18" s="72"/>
      <c r="M18" s="73"/>
      <c r="N18" s="74"/>
      <c r="O18" s="71"/>
      <c r="P18" s="1"/>
      <c r="Q18" s="67"/>
      <c r="R18" s="70"/>
      <c r="S18" s="70"/>
      <c r="T18" s="67"/>
      <c r="U18" s="67"/>
      <c r="V18" s="68"/>
      <c r="W18" s="1"/>
      <c r="X18" s="69"/>
      <c r="Y18" s="70"/>
      <c r="Z18" s="71"/>
      <c r="AA18" s="72"/>
      <c r="AB18" s="73"/>
      <c r="AC18" s="74"/>
      <c r="AD18" s="71"/>
      <c r="AE18" s="1"/>
      <c r="AF18" s="1"/>
      <c r="AG18" s="72"/>
      <c r="AH18" s="70"/>
      <c r="AI18" s="70"/>
      <c r="AJ18" s="71"/>
      <c r="AK18" s="156"/>
      <c r="AL18" s="158"/>
      <c r="AM18" s="158"/>
      <c r="AN18" s="157"/>
      <c r="AO18" s="72"/>
      <c r="AP18" s="70"/>
      <c r="AQ18" s="159"/>
      <c r="AR18" s="70"/>
      <c r="AS18" s="137"/>
      <c r="AT18" s="73"/>
      <c r="AU18" s="1"/>
      <c r="AV18" s="75"/>
      <c r="AW18" s="75"/>
      <c r="AX18" s="1"/>
      <c r="AY18" s="161"/>
      <c r="AZ18" s="104"/>
      <c r="BA18" s="264" t="str">
        <f>CONCATENATE(H18,AE18)</f>
        <v/>
      </c>
      <c r="BB18" s="272" t="str">
        <f t="shared" si="0"/>
        <v/>
      </c>
      <c r="BC18" s="271" t="str">
        <f t="shared" si="0"/>
        <v/>
      </c>
      <c r="BD18" s="270" t="str">
        <f t="shared" si="0"/>
        <v/>
      </c>
    </row>
    <row r="19" spans="1:56" s="38" customFormat="1" ht="14.25" customHeight="1">
      <c r="B19" s="65"/>
      <c r="C19" s="1"/>
      <c r="D19" s="1"/>
      <c r="E19" s="66"/>
      <c r="F19" s="66"/>
      <c r="G19" s="76"/>
      <c r="H19" s="1"/>
      <c r="I19" s="66"/>
      <c r="J19" s="66"/>
      <c r="K19" s="66"/>
      <c r="L19" s="72"/>
      <c r="M19" s="73"/>
      <c r="N19" s="171"/>
      <c r="O19" s="71"/>
      <c r="P19" s="1"/>
      <c r="Q19" s="67"/>
      <c r="R19" s="70"/>
      <c r="S19" s="70"/>
      <c r="T19" s="67"/>
      <c r="U19" s="67"/>
      <c r="V19" s="68"/>
      <c r="W19" s="76"/>
      <c r="X19" s="77"/>
      <c r="Y19" s="78"/>
      <c r="Z19" s="79"/>
      <c r="AA19" s="80"/>
      <c r="AB19" s="81"/>
      <c r="AC19" s="82"/>
      <c r="AD19" s="79"/>
      <c r="AE19" s="1"/>
      <c r="AF19" s="76"/>
      <c r="AG19" s="80"/>
      <c r="AH19" s="78"/>
      <c r="AI19" s="78"/>
      <c r="AJ19" s="79"/>
      <c r="AK19" s="156"/>
      <c r="AL19" s="158"/>
      <c r="AM19" s="158"/>
      <c r="AN19" s="157"/>
      <c r="AO19" s="80"/>
      <c r="AP19" s="78"/>
      <c r="AQ19" s="159"/>
      <c r="AR19" s="70"/>
      <c r="AS19" s="160"/>
      <c r="AT19" s="81"/>
      <c r="AU19" s="1"/>
      <c r="AV19" s="75"/>
      <c r="AW19" s="75"/>
      <c r="AX19" s="1"/>
      <c r="AY19" s="161"/>
      <c r="AZ19" s="104"/>
      <c r="BA19" s="264" t="str">
        <f>CONCATENATE(H19,AE19)</f>
        <v/>
      </c>
      <c r="BB19" s="272" t="str">
        <f t="shared" si="0"/>
        <v/>
      </c>
      <c r="BC19" s="271" t="str">
        <f t="shared" si="0"/>
        <v/>
      </c>
      <c r="BD19" s="270" t="str">
        <f t="shared" si="0"/>
        <v/>
      </c>
    </row>
    <row r="20" spans="1:56" s="38" customFormat="1" ht="14.25" customHeight="1">
      <c r="B20" s="2"/>
      <c r="C20" s="265"/>
      <c r="D20" s="265"/>
      <c r="E20" s="266"/>
      <c r="F20" s="66"/>
      <c r="G20" s="76"/>
      <c r="H20" s="265"/>
      <c r="I20" s="266"/>
      <c r="J20" s="266"/>
      <c r="K20" s="266"/>
      <c r="L20" s="269"/>
      <c r="M20" s="268"/>
      <c r="N20" s="267"/>
      <c r="O20" s="170"/>
      <c r="P20" s="265"/>
      <c r="Q20" s="262"/>
      <c r="R20" s="70"/>
      <c r="S20" s="70"/>
      <c r="T20" s="262"/>
      <c r="U20" s="262"/>
      <c r="V20" s="263"/>
      <c r="W20" s="76"/>
      <c r="X20" s="80"/>
      <c r="Y20" s="78"/>
      <c r="Z20" s="79"/>
      <c r="AA20" s="80"/>
      <c r="AB20" s="81"/>
      <c r="AC20" s="82"/>
      <c r="AD20" s="79"/>
      <c r="AE20" s="76"/>
      <c r="AF20" s="76"/>
      <c r="AG20" s="209"/>
      <c r="AH20" s="78"/>
      <c r="AI20" s="78"/>
      <c r="AJ20" s="79"/>
      <c r="AK20" s="156"/>
      <c r="AL20" s="158"/>
      <c r="AM20" s="158"/>
      <c r="AN20" s="157"/>
      <c r="AO20" s="80"/>
      <c r="AP20" s="78"/>
      <c r="AQ20" s="78"/>
      <c r="AR20" s="78"/>
      <c r="AS20" s="160"/>
      <c r="AT20" s="81"/>
      <c r="AU20" s="1"/>
      <c r="AV20" s="75"/>
      <c r="AW20" s="75"/>
      <c r="AX20" s="1"/>
      <c r="AY20" s="83"/>
      <c r="AZ20" s="106"/>
      <c r="BA20" s="264"/>
      <c r="BB20" s="272"/>
      <c r="BC20" s="271"/>
      <c r="BD20" s="270"/>
    </row>
    <row r="21" spans="1:56" s="38" customFormat="1" ht="14.25" customHeight="1">
      <c r="A21" s="38">
        <v>4</v>
      </c>
      <c r="B21" s="65"/>
      <c r="C21" s="1"/>
      <c r="D21" s="1"/>
      <c r="E21" s="66"/>
      <c r="F21" s="66"/>
      <c r="G21" s="1"/>
      <c r="H21" s="1"/>
      <c r="I21" s="66"/>
      <c r="J21" s="66"/>
      <c r="K21" s="66"/>
      <c r="L21" s="72"/>
      <c r="M21" s="73"/>
      <c r="N21" s="74"/>
      <c r="O21" s="71"/>
      <c r="P21" s="1"/>
      <c r="Q21" s="67"/>
      <c r="R21" s="70"/>
      <c r="S21" s="70"/>
      <c r="T21" s="67"/>
      <c r="U21" s="67"/>
      <c r="V21" s="68"/>
      <c r="W21" s="1"/>
      <c r="X21" s="69"/>
      <c r="Y21" s="70"/>
      <c r="Z21" s="71"/>
      <c r="AA21" s="72"/>
      <c r="AB21" s="73"/>
      <c r="AC21" s="74"/>
      <c r="AD21" s="71"/>
      <c r="AE21" s="1"/>
      <c r="AF21" s="1"/>
      <c r="AG21" s="72"/>
      <c r="AH21" s="70"/>
      <c r="AI21" s="70"/>
      <c r="AJ21" s="71"/>
      <c r="AK21" s="156"/>
      <c r="AL21" s="158"/>
      <c r="AM21" s="158"/>
      <c r="AN21" s="157"/>
      <c r="AO21" s="72"/>
      <c r="AP21" s="70"/>
      <c r="AQ21" s="159"/>
      <c r="AR21" s="70"/>
      <c r="AS21" s="137"/>
      <c r="AT21" s="73"/>
      <c r="AU21" s="1"/>
      <c r="AV21" s="75"/>
      <c r="AW21" s="75"/>
      <c r="AX21" s="1"/>
      <c r="AY21" s="161"/>
      <c r="AZ21" s="104"/>
      <c r="BA21" s="264" t="str">
        <f>CONCATENATE(H21,AE21)</f>
        <v/>
      </c>
      <c r="BB21" s="272" t="str">
        <f t="shared" si="0"/>
        <v/>
      </c>
      <c r="BC21" s="271" t="str">
        <f t="shared" si="0"/>
        <v/>
      </c>
      <c r="BD21" s="270" t="str">
        <f t="shared" si="0"/>
        <v/>
      </c>
    </row>
    <row r="22" spans="1:56" s="38" customFormat="1" ht="14.25" customHeight="1">
      <c r="B22" s="65"/>
      <c r="C22" s="1"/>
      <c r="D22" s="1"/>
      <c r="E22" s="66"/>
      <c r="F22" s="66"/>
      <c r="G22" s="76"/>
      <c r="H22" s="1"/>
      <c r="I22" s="66"/>
      <c r="J22" s="66"/>
      <c r="K22" s="66"/>
      <c r="L22" s="72"/>
      <c r="M22" s="73"/>
      <c r="N22" s="171"/>
      <c r="O22" s="71"/>
      <c r="P22" s="1"/>
      <c r="Q22" s="67"/>
      <c r="R22" s="70"/>
      <c r="S22" s="70"/>
      <c r="T22" s="67"/>
      <c r="U22" s="67"/>
      <c r="V22" s="68"/>
      <c r="W22" s="76"/>
      <c r="X22" s="77"/>
      <c r="Y22" s="78"/>
      <c r="Z22" s="79"/>
      <c r="AA22" s="80"/>
      <c r="AB22" s="81"/>
      <c r="AC22" s="82"/>
      <c r="AD22" s="79"/>
      <c r="AE22" s="1"/>
      <c r="AF22" s="76"/>
      <c r="AG22" s="80"/>
      <c r="AH22" s="78"/>
      <c r="AI22" s="78"/>
      <c r="AJ22" s="79"/>
      <c r="AK22" s="156"/>
      <c r="AL22" s="158"/>
      <c r="AM22" s="158"/>
      <c r="AN22" s="157"/>
      <c r="AO22" s="80"/>
      <c r="AP22" s="78"/>
      <c r="AQ22" s="159"/>
      <c r="AR22" s="70"/>
      <c r="AS22" s="160"/>
      <c r="AT22" s="81"/>
      <c r="AU22" s="1"/>
      <c r="AV22" s="75"/>
      <c r="AW22" s="75"/>
      <c r="AX22" s="1"/>
      <c r="AY22" s="161"/>
      <c r="AZ22" s="104"/>
      <c r="BA22" s="264" t="str">
        <f>CONCATENATE(H22,AE22)</f>
        <v/>
      </c>
      <c r="BB22" s="272" t="str">
        <f t="shared" ref="BB22:BD28" si="1">IF($G22=BB$5,CONCATENATE($W22,$H22),"")</f>
        <v/>
      </c>
      <c r="BC22" s="271" t="str">
        <f t="shared" si="1"/>
        <v/>
      </c>
      <c r="BD22" s="270" t="str">
        <f t="shared" si="1"/>
        <v/>
      </c>
    </row>
    <row r="23" spans="1:56" s="38" customFormat="1" ht="14.25" customHeight="1">
      <c r="B23" s="2"/>
      <c r="C23" s="265"/>
      <c r="D23" s="265"/>
      <c r="E23" s="266"/>
      <c r="F23" s="66"/>
      <c r="G23" s="76"/>
      <c r="H23" s="265"/>
      <c r="I23" s="266"/>
      <c r="J23" s="266"/>
      <c r="K23" s="266"/>
      <c r="L23" s="269"/>
      <c r="M23" s="268"/>
      <c r="N23" s="267"/>
      <c r="O23" s="170"/>
      <c r="P23" s="265"/>
      <c r="Q23" s="262"/>
      <c r="R23" s="70"/>
      <c r="S23" s="70"/>
      <c r="T23" s="262"/>
      <c r="U23" s="262"/>
      <c r="V23" s="263"/>
      <c r="W23" s="76"/>
      <c r="X23" s="80"/>
      <c r="Y23" s="78"/>
      <c r="Z23" s="79"/>
      <c r="AA23" s="80"/>
      <c r="AB23" s="81"/>
      <c r="AC23" s="82"/>
      <c r="AD23" s="79"/>
      <c r="AE23" s="76"/>
      <c r="AF23" s="76"/>
      <c r="AG23" s="209"/>
      <c r="AH23" s="78"/>
      <c r="AI23" s="78"/>
      <c r="AJ23" s="79"/>
      <c r="AK23" s="156"/>
      <c r="AL23" s="158"/>
      <c r="AM23" s="158"/>
      <c r="AN23" s="157"/>
      <c r="AO23" s="80"/>
      <c r="AP23" s="78"/>
      <c r="AQ23" s="78"/>
      <c r="AR23" s="78"/>
      <c r="AS23" s="160"/>
      <c r="AT23" s="81"/>
      <c r="AU23" s="1"/>
      <c r="AV23" s="75"/>
      <c r="AW23" s="75"/>
      <c r="AX23" s="1"/>
      <c r="AY23" s="83"/>
      <c r="AZ23" s="106"/>
      <c r="BA23" s="264"/>
      <c r="BB23" s="272"/>
      <c r="BC23" s="271"/>
      <c r="BD23" s="270"/>
    </row>
    <row r="24" spans="1:56" s="38" customFormat="1" ht="14.25" customHeight="1">
      <c r="A24" s="38">
        <v>4</v>
      </c>
      <c r="B24" s="65"/>
      <c r="C24" s="1"/>
      <c r="D24" s="1"/>
      <c r="E24" s="66"/>
      <c r="F24" s="66"/>
      <c r="G24" s="1"/>
      <c r="H24" s="1"/>
      <c r="I24" s="66"/>
      <c r="J24" s="66"/>
      <c r="K24" s="66"/>
      <c r="L24" s="72"/>
      <c r="M24" s="73"/>
      <c r="N24" s="74"/>
      <c r="O24" s="71"/>
      <c r="P24" s="1"/>
      <c r="Q24" s="67"/>
      <c r="R24" s="70"/>
      <c r="S24" s="70"/>
      <c r="T24" s="67"/>
      <c r="U24" s="67"/>
      <c r="V24" s="68"/>
      <c r="W24" s="1"/>
      <c r="X24" s="69"/>
      <c r="Y24" s="70"/>
      <c r="Z24" s="71"/>
      <c r="AA24" s="72"/>
      <c r="AB24" s="73"/>
      <c r="AC24" s="74"/>
      <c r="AD24" s="71"/>
      <c r="AE24" s="1"/>
      <c r="AF24" s="1"/>
      <c r="AG24" s="72"/>
      <c r="AH24" s="70"/>
      <c r="AI24" s="70"/>
      <c r="AJ24" s="71"/>
      <c r="AK24" s="156"/>
      <c r="AL24" s="158"/>
      <c r="AM24" s="158"/>
      <c r="AN24" s="157"/>
      <c r="AO24" s="72"/>
      <c r="AP24" s="70"/>
      <c r="AQ24" s="159"/>
      <c r="AR24" s="70"/>
      <c r="AS24" s="137"/>
      <c r="AT24" s="73"/>
      <c r="AU24" s="1"/>
      <c r="AV24" s="75"/>
      <c r="AW24" s="75"/>
      <c r="AX24" s="1"/>
      <c r="AY24" s="161"/>
      <c r="AZ24" s="104"/>
      <c r="BA24" s="264" t="str">
        <f>CONCATENATE(H24,AE24)</f>
        <v/>
      </c>
      <c r="BB24" s="272" t="str">
        <f t="shared" si="1"/>
        <v/>
      </c>
      <c r="BC24" s="271" t="str">
        <f t="shared" si="1"/>
        <v/>
      </c>
      <c r="BD24" s="270" t="str">
        <f t="shared" si="1"/>
        <v/>
      </c>
    </row>
    <row r="25" spans="1:56" s="38" customFormat="1" ht="14.25" customHeight="1">
      <c r="B25" s="65"/>
      <c r="C25" s="1"/>
      <c r="D25" s="1"/>
      <c r="E25" s="66"/>
      <c r="F25" s="66"/>
      <c r="G25" s="76"/>
      <c r="H25" s="1"/>
      <c r="I25" s="66"/>
      <c r="J25" s="66"/>
      <c r="K25" s="66"/>
      <c r="L25" s="72"/>
      <c r="M25" s="73"/>
      <c r="N25" s="171"/>
      <c r="O25" s="71"/>
      <c r="P25" s="1"/>
      <c r="Q25" s="67"/>
      <c r="R25" s="70"/>
      <c r="S25" s="70"/>
      <c r="T25" s="67"/>
      <c r="U25" s="67"/>
      <c r="V25" s="68"/>
      <c r="W25" s="76"/>
      <c r="X25" s="77"/>
      <c r="Y25" s="78"/>
      <c r="Z25" s="79"/>
      <c r="AA25" s="80"/>
      <c r="AB25" s="81"/>
      <c r="AC25" s="82"/>
      <c r="AD25" s="79"/>
      <c r="AE25" s="1"/>
      <c r="AF25" s="76"/>
      <c r="AG25" s="80"/>
      <c r="AH25" s="78"/>
      <c r="AI25" s="78"/>
      <c r="AJ25" s="79"/>
      <c r="AK25" s="156"/>
      <c r="AL25" s="158"/>
      <c r="AM25" s="158"/>
      <c r="AN25" s="157"/>
      <c r="AO25" s="80"/>
      <c r="AP25" s="78"/>
      <c r="AQ25" s="159"/>
      <c r="AR25" s="70"/>
      <c r="AS25" s="160"/>
      <c r="AT25" s="81"/>
      <c r="AU25" s="1"/>
      <c r="AV25" s="75"/>
      <c r="AW25" s="75"/>
      <c r="AX25" s="1"/>
      <c r="AY25" s="161"/>
      <c r="AZ25" s="104"/>
      <c r="BA25" s="264" t="str">
        <f>CONCATENATE(H25,AE25)</f>
        <v/>
      </c>
      <c r="BB25" s="272" t="str">
        <f t="shared" si="1"/>
        <v/>
      </c>
      <c r="BC25" s="271" t="str">
        <f t="shared" si="1"/>
        <v/>
      </c>
      <c r="BD25" s="270" t="str">
        <f t="shared" si="1"/>
        <v/>
      </c>
    </row>
    <row r="26" spans="1:56" s="38" customFormat="1" ht="14.25" customHeight="1">
      <c r="B26" s="2"/>
      <c r="C26" s="265"/>
      <c r="D26" s="265"/>
      <c r="E26" s="266"/>
      <c r="F26" s="66"/>
      <c r="G26" s="76"/>
      <c r="H26" s="265"/>
      <c r="I26" s="266"/>
      <c r="J26" s="266"/>
      <c r="K26" s="266"/>
      <c r="L26" s="269"/>
      <c r="M26" s="268"/>
      <c r="N26" s="267"/>
      <c r="O26" s="170"/>
      <c r="P26" s="265"/>
      <c r="Q26" s="262"/>
      <c r="R26" s="70"/>
      <c r="S26" s="70"/>
      <c r="T26" s="262"/>
      <c r="U26" s="262"/>
      <c r="V26" s="263"/>
      <c r="W26" s="76"/>
      <c r="X26" s="80"/>
      <c r="Y26" s="78"/>
      <c r="Z26" s="79"/>
      <c r="AA26" s="80"/>
      <c r="AB26" s="81"/>
      <c r="AC26" s="82"/>
      <c r="AD26" s="79"/>
      <c r="AE26" s="76"/>
      <c r="AF26" s="76"/>
      <c r="AG26" s="209"/>
      <c r="AH26" s="78"/>
      <c r="AI26" s="78"/>
      <c r="AJ26" s="79"/>
      <c r="AK26" s="156"/>
      <c r="AL26" s="158"/>
      <c r="AM26" s="158"/>
      <c r="AN26" s="157"/>
      <c r="AO26" s="80"/>
      <c r="AP26" s="78"/>
      <c r="AQ26" s="78"/>
      <c r="AR26" s="78"/>
      <c r="AS26" s="160"/>
      <c r="AT26" s="81"/>
      <c r="AU26" s="1"/>
      <c r="AV26" s="75"/>
      <c r="AW26" s="75"/>
      <c r="AX26" s="1"/>
      <c r="AY26" s="83"/>
      <c r="AZ26" s="106"/>
      <c r="BA26" s="264"/>
      <c r="BB26" s="272"/>
      <c r="BC26" s="271"/>
      <c r="BD26" s="270"/>
    </row>
    <row r="27" spans="1:56" s="38" customFormat="1" ht="14.25" customHeight="1">
      <c r="A27" s="38">
        <v>4</v>
      </c>
      <c r="B27" s="65"/>
      <c r="C27" s="1"/>
      <c r="D27" s="1"/>
      <c r="E27" s="66"/>
      <c r="F27" s="66"/>
      <c r="G27" s="1"/>
      <c r="H27" s="1"/>
      <c r="I27" s="66"/>
      <c r="J27" s="66"/>
      <c r="K27" s="66"/>
      <c r="L27" s="72"/>
      <c r="M27" s="73"/>
      <c r="N27" s="74"/>
      <c r="O27" s="71"/>
      <c r="P27" s="1"/>
      <c r="Q27" s="67"/>
      <c r="R27" s="70"/>
      <c r="S27" s="70"/>
      <c r="T27" s="67"/>
      <c r="U27" s="67"/>
      <c r="V27" s="68"/>
      <c r="W27" s="1"/>
      <c r="X27" s="69"/>
      <c r="Y27" s="70"/>
      <c r="Z27" s="71"/>
      <c r="AA27" s="72"/>
      <c r="AB27" s="73"/>
      <c r="AC27" s="74"/>
      <c r="AD27" s="71"/>
      <c r="AE27" s="1"/>
      <c r="AF27" s="1"/>
      <c r="AG27" s="72"/>
      <c r="AH27" s="70"/>
      <c r="AI27" s="70"/>
      <c r="AJ27" s="71"/>
      <c r="AK27" s="156"/>
      <c r="AL27" s="158"/>
      <c r="AM27" s="158"/>
      <c r="AN27" s="157"/>
      <c r="AO27" s="72"/>
      <c r="AP27" s="70"/>
      <c r="AQ27" s="159"/>
      <c r="AR27" s="70"/>
      <c r="AS27" s="137"/>
      <c r="AT27" s="73"/>
      <c r="AU27" s="1"/>
      <c r="AV27" s="75"/>
      <c r="AW27" s="75"/>
      <c r="AX27" s="1"/>
      <c r="AY27" s="161"/>
      <c r="AZ27" s="104"/>
      <c r="BA27" s="264" t="str">
        <f>CONCATENATE(H27,AE27)</f>
        <v/>
      </c>
      <c r="BB27" s="272" t="str">
        <f t="shared" si="1"/>
        <v/>
      </c>
      <c r="BC27" s="271" t="str">
        <f t="shared" si="1"/>
        <v/>
      </c>
      <c r="BD27" s="270" t="str">
        <f t="shared" si="1"/>
        <v/>
      </c>
    </row>
    <row r="28" spans="1:56" s="38" customFormat="1" ht="14.25" customHeight="1">
      <c r="B28" s="65"/>
      <c r="C28" s="1"/>
      <c r="D28" s="1"/>
      <c r="E28" s="66"/>
      <c r="F28" s="66"/>
      <c r="G28" s="76"/>
      <c r="H28" s="1"/>
      <c r="I28" s="66"/>
      <c r="J28" s="66"/>
      <c r="K28" s="66"/>
      <c r="L28" s="72"/>
      <c r="M28" s="73"/>
      <c r="N28" s="171"/>
      <c r="O28" s="71"/>
      <c r="P28" s="1"/>
      <c r="Q28" s="67"/>
      <c r="R28" s="70"/>
      <c r="S28" s="70"/>
      <c r="T28" s="67"/>
      <c r="U28" s="67"/>
      <c r="V28" s="68"/>
      <c r="W28" s="76"/>
      <c r="X28" s="77"/>
      <c r="Y28" s="78"/>
      <c r="Z28" s="79"/>
      <c r="AA28" s="80"/>
      <c r="AB28" s="81"/>
      <c r="AC28" s="82"/>
      <c r="AD28" s="79"/>
      <c r="AE28" s="1"/>
      <c r="AF28" s="76"/>
      <c r="AG28" s="80"/>
      <c r="AH28" s="78"/>
      <c r="AI28" s="78"/>
      <c r="AJ28" s="79"/>
      <c r="AK28" s="156"/>
      <c r="AL28" s="158"/>
      <c r="AM28" s="158"/>
      <c r="AN28" s="157"/>
      <c r="AO28" s="80"/>
      <c r="AP28" s="78"/>
      <c r="AQ28" s="159"/>
      <c r="AR28" s="70"/>
      <c r="AS28" s="160"/>
      <c r="AT28" s="81"/>
      <c r="AU28" s="1"/>
      <c r="AV28" s="75"/>
      <c r="AW28" s="75"/>
      <c r="AX28" s="1"/>
      <c r="AY28" s="161"/>
      <c r="AZ28" s="104"/>
      <c r="BA28" s="264" t="str">
        <f>CONCATENATE(H28,AE28)</f>
        <v/>
      </c>
      <c r="BB28" s="272" t="str">
        <f t="shared" si="1"/>
        <v/>
      </c>
      <c r="BC28" s="271" t="str">
        <f t="shared" si="1"/>
        <v/>
      </c>
      <c r="BD28" s="270" t="str">
        <f t="shared" si="1"/>
        <v/>
      </c>
    </row>
    <row r="29" spans="1:56" s="38" customFormat="1" ht="14.25" customHeight="1">
      <c r="B29" s="2"/>
      <c r="C29" s="265"/>
      <c r="D29" s="265"/>
      <c r="E29" s="266"/>
      <c r="F29" s="66"/>
      <c r="G29" s="76"/>
      <c r="H29" s="265"/>
      <c r="I29" s="266"/>
      <c r="J29" s="266"/>
      <c r="K29" s="266"/>
      <c r="L29" s="269"/>
      <c r="M29" s="268"/>
      <c r="N29" s="267"/>
      <c r="O29" s="170"/>
      <c r="P29" s="265"/>
      <c r="Q29" s="262"/>
      <c r="R29" s="70"/>
      <c r="S29" s="70"/>
      <c r="T29" s="262"/>
      <c r="U29" s="262"/>
      <c r="V29" s="263"/>
      <c r="W29" s="76"/>
      <c r="X29" s="80"/>
      <c r="Y29" s="78"/>
      <c r="Z29" s="79"/>
      <c r="AA29" s="80"/>
      <c r="AB29" s="81"/>
      <c r="AC29" s="82"/>
      <c r="AD29" s="79"/>
      <c r="AE29" s="76"/>
      <c r="AF29" s="76"/>
      <c r="AG29" s="209"/>
      <c r="AH29" s="78"/>
      <c r="AI29" s="78"/>
      <c r="AJ29" s="79"/>
      <c r="AK29" s="156"/>
      <c r="AL29" s="158"/>
      <c r="AM29" s="158"/>
      <c r="AN29" s="157"/>
      <c r="AO29" s="80"/>
      <c r="AP29" s="78"/>
      <c r="AQ29" s="78"/>
      <c r="AR29" s="78"/>
      <c r="AS29" s="160"/>
      <c r="AT29" s="81"/>
      <c r="AU29" s="1"/>
      <c r="AV29" s="75"/>
      <c r="AW29" s="75"/>
      <c r="AX29" s="1"/>
      <c r="AY29" s="83"/>
      <c r="AZ29" s="106"/>
      <c r="BA29" s="264"/>
      <c r="BB29" s="272"/>
      <c r="BC29" s="271"/>
      <c r="BD29" s="270"/>
    </row>
    <row r="30" spans="1:56" s="38" customFormat="1" ht="14.25" customHeight="1">
      <c r="A30" s="38">
        <v>4</v>
      </c>
      <c r="B30" s="65"/>
      <c r="C30" s="1"/>
      <c r="D30" s="1"/>
      <c r="E30" s="66"/>
      <c r="F30" s="66"/>
      <c r="G30" s="1"/>
      <c r="H30" s="1"/>
      <c r="I30" s="66"/>
      <c r="J30" s="66"/>
      <c r="K30" s="66"/>
      <c r="L30" s="72"/>
      <c r="M30" s="73"/>
      <c r="N30" s="74"/>
      <c r="O30" s="71"/>
      <c r="P30" s="1"/>
      <c r="Q30" s="67"/>
      <c r="R30" s="70"/>
      <c r="S30" s="70"/>
      <c r="T30" s="67"/>
      <c r="U30" s="67"/>
      <c r="V30" s="68"/>
      <c r="W30" s="1"/>
      <c r="X30" s="69"/>
      <c r="Y30" s="70"/>
      <c r="Z30" s="71"/>
      <c r="AA30" s="72"/>
      <c r="AB30" s="73"/>
      <c r="AC30" s="74"/>
      <c r="AD30" s="71"/>
      <c r="AE30" s="1"/>
      <c r="AF30" s="1"/>
      <c r="AG30" s="72"/>
      <c r="AH30" s="70"/>
      <c r="AI30" s="70"/>
      <c r="AJ30" s="71"/>
      <c r="AK30" s="156"/>
      <c r="AL30" s="158"/>
      <c r="AM30" s="158"/>
      <c r="AN30" s="157"/>
      <c r="AO30" s="72"/>
      <c r="AP30" s="70"/>
      <c r="AQ30" s="159"/>
      <c r="AR30" s="70"/>
      <c r="AS30" s="137"/>
      <c r="AT30" s="73"/>
      <c r="AU30" s="1"/>
      <c r="AV30" s="75"/>
      <c r="AW30" s="75"/>
      <c r="AX30" s="1"/>
      <c r="AY30" s="161"/>
      <c r="AZ30" s="104"/>
      <c r="BA30" s="111" t="str">
        <f>CONCATENATE(H30,AE30)</f>
        <v/>
      </c>
      <c r="BB30" s="115" t="str">
        <f t="shared" ref="BB30:BD45" si="2">IF($G30=BB$5,CONCATENATE($W30,$H30),"")</f>
        <v/>
      </c>
      <c r="BC30" s="110" t="str">
        <f t="shared" si="2"/>
        <v/>
      </c>
      <c r="BD30" s="116" t="str">
        <f t="shared" si="2"/>
        <v/>
      </c>
    </row>
    <row r="31" spans="1:56" s="38" customFormat="1" ht="14.25" customHeight="1">
      <c r="B31" s="65"/>
      <c r="C31" s="1"/>
      <c r="D31" s="1"/>
      <c r="E31" s="66"/>
      <c r="F31" s="66"/>
      <c r="G31" s="76"/>
      <c r="H31" s="1"/>
      <c r="I31" s="66"/>
      <c r="J31" s="66"/>
      <c r="K31" s="66"/>
      <c r="L31" s="72"/>
      <c r="M31" s="73"/>
      <c r="N31" s="171"/>
      <c r="O31" s="71"/>
      <c r="P31" s="1"/>
      <c r="Q31" s="67"/>
      <c r="R31" s="70"/>
      <c r="S31" s="70"/>
      <c r="T31" s="67"/>
      <c r="U31" s="67"/>
      <c r="V31" s="68"/>
      <c r="W31" s="76"/>
      <c r="X31" s="77"/>
      <c r="Y31" s="78"/>
      <c r="Z31" s="79"/>
      <c r="AA31" s="80"/>
      <c r="AB31" s="81"/>
      <c r="AC31" s="82"/>
      <c r="AD31" s="79"/>
      <c r="AE31" s="1"/>
      <c r="AF31" s="76"/>
      <c r="AG31" s="80"/>
      <c r="AH31" s="78"/>
      <c r="AI31" s="78"/>
      <c r="AJ31" s="79"/>
      <c r="AK31" s="156"/>
      <c r="AL31" s="158"/>
      <c r="AM31" s="158"/>
      <c r="AN31" s="157"/>
      <c r="AO31" s="80"/>
      <c r="AP31" s="78"/>
      <c r="AQ31" s="159"/>
      <c r="AR31" s="70"/>
      <c r="AS31" s="160"/>
      <c r="AT31" s="81"/>
      <c r="AU31" s="1"/>
      <c r="AV31" s="75"/>
      <c r="AW31" s="75"/>
      <c r="AX31" s="1"/>
      <c r="AY31" s="161"/>
      <c r="AZ31" s="104"/>
      <c r="BA31" s="111" t="str">
        <f>CONCATENATE(H31,AE31)</f>
        <v/>
      </c>
      <c r="BB31" s="115" t="str">
        <f t="shared" si="2"/>
        <v/>
      </c>
      <c r="BC31" s="110" t="str">
        <f t="shared" si="2"/>
        <v/>
      </c>
      <c r="BD31" s="116" t="str">
        <f t="shared" si="2"/>
        <v/>
      </c>
    </row>
    <row r="32" spans="1:56" s="38" customFormat="1" ht="14.25" customHeight="1">
      <c r="B32" s="2"/>
      <c r="C32" s="48"/>
      <c r="D32" s="48"/>
      <c r="E32" s="49"/>
      <c r="F32" s="66"/>
      <c r="G32" s="76"/>
      <c r="H32" s="48"/>
      <c r="I32" s="49"/>
      <c r="J32" s="49"/>
      <c r="K32" s="49"/>
      <c r="L32" s="168"/>
      <c r="M32" s="167"/>
      <c r="N32" s="166"/>
      <c r="O32" s="170"/>
      <c r="P32" s="48"/>
      <c r="Q32" s="44"/>
      <c r="R32" s="70"/>
      <c r="S32" s="70"/>
      <c r="T32" s="150"/>
      <c r="U32" s="150"/>
      <c r="V32" s="51"/>
      <c r="W32" s="76"/>
      <c r="X32" s="80"/>
      <c r="Y32" s="78"/>
      <c r="Z32" s="79"/>
      <c r="AA32" s="80"/>
      <c r="AB32" s="81"/>
      <c r="AC32" s="82"/>
      <c r="AD32" s="79"/>
      <c r="AE32" s="76"/>
      <c r="AF32" s="76"/>
      <c r="AG32" s="209"/>
      <c r="AH32" s="78"/>
      <c r="AI32" s="78"/>
      <c r="AJ32" s="79"/>
      <c r="AK32" s="156"/>
      <c r="AL32" s="158"/>
      <c r="AM32" s="158"/>
      <c r="AN32" s="157"/>
      <c r="AO32" s="80"/>
      <c r="AP32" s="78"/>
      <c r="AQ32" s="78"/>
      <c r="AR32" s="78"/>
      <c r="AS32" s="160"/>
      <c r="AT32" s="81"/>
      <c r="AU32" s="1"/>
      <c r="AV32" s="75"/>
      <c r="AW32" s="75"/>
      <c r="AX32" s="1"/>
      <c r="AY32" s="83"/>
      <c r="AZ32" s="106"/>
      <c r="BA32" s="111"/>
      <c r="BB32" s="115"/>
      <c r="BC32" s="110"/>
      <c r="BD32" s="116"/>
    </row>
    <row r="33" spans="1:56" s="38" customFormat="1" ht="14.25" customHeight="1">
      <c r="A33" s="38">
        <v>4</v>
      </c>
      <c r="B33" s="65"/>
      <c r="C33" s="1"/>
      <c r="D33" s="1"/>
      <c r="E33" s="66"/>
      <c r="F33" s="66"/>
      <c r="G33" s="1"/>
      <c r="H33" s="1"/>
      <c r="I33" s="66"/>
      <c r="J33" s="66"/>
      <c r="K33" s="66"/>
      <c r="L33" s="72"/>
      <c r="M33" s="73"/>
      <c r="N33" s="74"/>
      <c r="O33" s="71"/>
      <c r="P33" s="1"/>
      <c r="Q33" s="67"/>
      <c r="R33" s="70"/>
      <c r="S33" s="70"/>
      <c r="T33" s="67"/>
      <c r="U33" s="67"/>
      <c r="V33" s="68"/>
      <c r="W33" s="1"/>
      <c r="X33" s="69"/>
      <c r="Y33" s="70"/>
      <c r="Z33" s="71"/>
      <c r="AA33" s="72"/>
      <c r="AB33" s="73"/>
      <c r="AC33" s="74"/>
      <c r="AD33" s="71"/>
      <c r="AE33" s="1"/>
      <c r="AF33" s="1"/>
      <c r="AG33" s="72"/>
      <c r="AH33" s="70"/>
      <c r="AI33" s="70"/>
      <c r="AJ33" s="71"/>
      <c r="AK33" s="156"/>
      <c r="AL33" s="158"/>
      <c r="AM33" s="158"/>
      <c r="AN33" s="157"/>
      <c r="AO33" s="72"/>
      <c r="AP33" s="70"/>
      <c r="AQ33" s="159"/>
      <c r="AR33" s="70"/>
      <c r="AS33" s="137"/>
      <c r="AT33" s="73"/>
      <c r="AU33" s="1"/>
      <c r="AV33" s="75"/>
      <c r="AW33" s="75"/>
      <c r="AX33" s="1"/>
      <c r="AY33" s="161"/>
      <c r="AZ33" s="104"/>
      <c r="BA33" s="264" t="str">
        <f>CONCATENATE(H33,AE33)</f>
        <v/>
      </c>
      <c r="BB33" s="272" t="str">
        <f t="shared" si="2"/>
        <v/>
      </c>
      <c r="BC33" s="271" t="str">
        <f t="shared" si="2"/>
        <v/>
      </c>
      <c r="BD33" s="270" t="str">
        <f t="shared" si="2"/>
        <v/>
      </c>
    </row>
    <row r="34" spans="1:56" s="38" customFormat="1" ht="14.25" customHeight="1">
      <c r="B34" s="65"/>
      <c r="C34" s="1"/>
      <c r="D34" s="1"/>
      <c r="E34" s="66"/>
      <c r="F34" s="66"/>
      <c r="G34" s="76"/>
      <c r="H34" s="1"/>
      <c r="I34" s="66"/>
      <c r="J34" s="66"/>
      <c r="K34" s="66"/>
      <c r="L34" s="72"/>
      <c r="M34" s="73"/>
      <c r="N34" s="171"/>
      <c r="O34" s="71"/>
      <c r="P34" s="1"/>
      <c r="Q34" s="67"/>
      <c r="R34" s="70"/>
      <c r="S34" s="70"/>
      <c r="T34" s="67"/>
      <c r="U34" s="67"/>
      <c r="V34" s="68"/>
      <c r="W34" s="76"/>
      <c r="X34" s="77"/>
      <c r="Y34" s="78"/>
      <c r="Z34" s="79"/>
      <c r="AA34" s="80"/>
      <c r="AB34" s="81"/>
      <c r="AC34" s="82"/>
      <c r="AD34" s="79"/>
      <c r="AE34" s="1"/>
      <c r="AF34" s="76"/>
      <c r="AG34" s="80"/>
      <c r="AH34" s="78"/>
      <c r="AI34" s="78"/>
      <c r="AJ34" s="79"/>
      <c r="AK34" s="156"/>
      <c r="AL34" s="158"/>
      <c r="AM34" s="158"/>
      <c r="AN34" s="157"/>
      <c r="AO34" s="80"/>
      <c r="AP34" s="78"/>
      <c r="AQ34" s="159"/>
      <c r="AR34" s="70"/>
      <c r="AS34" s="160"/>
      <c r="AT34" s="81"/>
      <c r="AU34" s="1"/>
      <c r="AV34" s="75"/>
      <c r="AW34" s="75"/>
      <c r="AX34" s="1"/>
      <c r="AY34" s="161"/>
      <c r="AZ34" s="104"/>
      <c r="BA34" s="264" t="str">
        <f>CONCATENATE(H34,AE34)</f>
        <v/>
      </c>
      <c r="BB34" s="272" t="str">
        <f t="shared" si="2"/>
        <v/>
      </c>
      <c r="BC34" s="271" t="str">
        <f t="shared" si="2"/>
        <v/>
      </c>
      <c r="BD34" s="270" t="str">
        <f t="shared" si="2"/>
        <v/>
      </c>
    </row>
    <row r="35" spans="1:56" s="38" customFormat="1" ht="14.25" customHeight="1">
      <c r="B35" s="2"/>
      <c r="C35" s="265"/>
      <c r="D35" s="265"/>
      <c r="E35" s="266"/>
      <c r="F35" s="66"/>
      <c r="G35" s="76"/>
      <c r="H35" s="265"/>
      <c r="I35" s="266"/>
      <c r="J35" s="266"/>
      <c r="K35" s="266"/>
      <c r="L35" s="269"/>
      <c r="M35" s="268"/>
      <c r="N35" s="267"/>
      <c r="O35" s="170"/>
      <c r="P35" s="265"/>
      <c r="Q35" s="262"/>
      <c r="R35" s="70"/>
      <c r="S35" s="70"/>
      <c r="T35" s="262"/>
      <c r="U35" s="262"/>
      <c r="V35" s="263"/>
      <c r="W35" s="76"/>
      <c r="X35" s="80"/>
      <c r="Y35" s="78"/>
      <c r="Z35" s="79"/>
      <c r="AA35" s="80"/>
      <c r="AB35" s="81"/>
      <c r="AC35" s="82"/>
      <c r="AD35" s="79"/>
      <c r="AE35" s="76"/>
      <c r="AF35" s="76"/>
      <c r="AG35" s="209"/>
      <c r="AH35" s="78"/>
      <c r="AI35" s="78"/>
      <c r="AJ35" s="79"/>
      <c r="AK35" s="156"/>
      <c r="AL35" s="158"/>
      <c r="AM35" s="158"/>
      <c r="AN35" s="157"/>
      <c r="AO35" s="80"/>
      <c r="AP35" s="78"/>
      <c r="AQ35" s="78"/>
      <c r="AR35" s="78"/>
      <c r="AS35" s="160"/>
      <c r="AT35" s="81"/>
      <c r="AU35" s="1"/>
      <c r="AV35" s="75"/>
      <c r="AW35" s="75"/>
      <c r="AX35" s="1"/>
      <c r="AY35" s="83"/>
      <c r="AZ35" s="106"/>
      <c r="BA35" s="264"/>
      <c r="BB35" s="272"/>
      <c r="BC35" s="271"/>
      <c r="BD35" s="270"/>
    </row>
    <row r="36" spans="1:56" s="38" customFormat="1" ht="14.25" customHeight="1">
      <c r="A36" s="38">
        <v>4</v>
      </c>
      <c r="B36" s="65"/>
      <c r="C36" s="1"/>
      <c r="D36" s="1"/>
      <c r="E36" s="66"/>
      <c r="F36" s="66"/>
      <c r="G36" s="1"/>
      <c r="H36" s="1"/>
      <c r="I36" s="66"/>
      <c r="J36" s="66"/>
      <c r="K36" s="66"/>
      <c r="L36" s="72"/>
      <c r="M36" s="73"/>
      <c r="N36" s="74"/>
      <c r="O36" s="71"/>
      <c r="P36" s="1"/>
      <c r="Q36" s="67"/>
      <c r="R36" s="70"/>
      <c r="S36" s="70"/>
      <c r="T36" s="67"/>
      <c r="U36" s="67"/>
      <c r="V36" s="68"/>
      <c r="W36" s="1"/>
      <c r="X36" s="69"/>
      <c r="Y36" s="70"/>
      <c r="Z36" s="71"/>
      <c r="AA36" s="72"/>
      <c r="AB36" s="73"/>
      <c r="AC36" s="74"/>
      <c r="AD36" s="71"/>
      <c r="AE36" s="1"/>
      <c r="AF36" s="1"/>
      <c r="AG36" s="72"/>
      <c r="AH36" s="70"/>
      <c r="AI36" s="70"/>
      <c r="AJ36" s="71"/>
      <c r="AK36" s="156"/>
      <c r="AL36" s="158"/>
      <c r="AM36" s="158"/>
      <c r="AN36" s="157"/>
      <c r="AO36" s="72"/>
      <c r="AP36" s="70"/>
      <c r="AQ36" s="159"/>
      <c r="AR36" s="70"/>
      <c r="AS36" s="137"/>
      <c r="AT36" s="73"/>
      <c r="AU36" s="1"/>
      <c r="AV36" s="75"/>
      <c r="AW36" s="75"/>
      <c r="AX36" s="1"/>
      <c r="AY36" s="161"/>
      <c r="AZ36" s="104"/>
      <c r="BA36" s="264" t="str">
        <f>CONCATENATE(H36,AE36)</f>
        <v/>
      </c>
      <c r="BB36" s="272" t="str">
        <f t="shared" si="2"/>
        <v/>
      </c>
      <c r="BC36" s="271" t="str">
        <f t="shared" si="2"/>
        <v/>
      </c>
      <c r="BD36" s="270" t="str">
        <f t="shared" si="2"/>
        <v/>
      </c>
    </row>
    <row r="37" spans="1:56" s="38" customFormat="1" ht="14.25" customHeight="1">
      <c r="B37" s="65"/>
      <c r="C37" s="1"/>
      <c r="D37" s="1"/>
      <c r="E37" s="66"/>
      <c r="F37" s="66"/>
      <c r="G37" s="76"/>
      <c r="H37" s="1"/>
      <c r="I37" s="66"/>
      <c r="J37" s="66"/>
      <c r="K37" s="66"/>
      <c r="L37" s="72"/>
      <c r="M37" s="73"/>
      <c r="N37" s="171"/>
      <c r="O37" s="71"/>
      <c r="P37" s="1"/>
      <c r="Q37" s="67"/>
      <c r="R37" s="70"/>
      <c r="S37" s="70"/>
      <c r="T37" s="67"/>
      <c r="U37" s="67"/>
      <c r="V37" s="68"/>
      <c r="W37" s="76"/>
      <c r="X37" s="77"/>
      <c r="Y37" s="78"/>
      <c r="Z37" s="79"/>
      <c r="AA37" s="80"/>
      <c r="AB37" s="81"/>
      <c r="AC37" s="82"/>
      <c r="AD37" s="79"/>
      <c r="AE37" s="1"/>
      <c r="AF37" s="76"/>
      <c r="AG37" s="80"/>
      <c r="AH37" s="78"/>
      <c r="AI37" s="78"/>
      <c r="AJ37" s="79"/>
      <c r="AK37" s="156"/>
      <c r="AL37" s="158"/>
      <c r="AM37" s="158"/>
      <c r="AN37" s="157"/>
      <c r="AO37" s="80"/>
      <c r="AP37" s="78"/>
      <c r="AQ37" s="159"/>
      <c r="AR37" s="70"/>
      <c r="AS37" s="160"/>
      <c r="AT37" s="81"/>
      <c r="AU37" s="1"/>
      <c r="AV37" s="75"/>
      <c r="AW37" s="75"/>
      <c r="AX37" s="1"/>
      <c r="AY37" s="161"/>
      <c r="AZ37" s="104"/>
      <c r="BA37" s="264" t="str">
        <f>CONCATENATE(H37,AE37)</f>
        <v/>
      </c>
      <c r="BB37" s="272" t="str">
        <f t="shared" si="2"/>
        <v/>
      </c>
      <c r="BC37" s="271" t="str">
        <f t="shared" si="2"/>
        <v/>
      </c>
      <c r="BD37" s="270" t="str">
        <f t="shared" si="2"/>
        <v/>
      </c>
    </row>
    <row r="38" spans="1:56" s="38" customFormat="1" ht="14.25" customHeight="1">
      <c r="B38" s="2"/>
      <c r="C38" s="265"/>
      <c r="D38" s="265"/>
      <c r="E38" s="266"/>
      <c r="F38" s="66"/>
      <c r="G38" s="76"/>
      <c r="H38" s="265"/>
      <c r="I38" s="266"/>
      <c r="J38" s="266"/>
      <c r="K38" s="266"/>
      <c r="L38" s="269"/>
      <c r="M38" s="268"/>
      <c r="N38" s="267"/>
      <c r="O38" s="170"/>
      <c r="P38" s="265"/>
      <c r="Q38" s="262"/>
      <c r="R38" s="70"/>
      <c r="S38" s="70"/>
      <c r="T38" s="262"/>
      <c r="U38" s="262"/>
      <c r="V38" s="263"/>
      <c r="W38" s="76"/>
      <c r="X38" s="80"/>
      <c r="Y38" s="78"/>
      <c r="Z38" s="79"/>
      <c r="AA38" s="80"/>
      <c r="AB38" s="81"/>
      <c r="AC38" s="82"/>
      <c r="AD38" s="79"/>
      <c r="AE38" s="76"/>
      <c r="AF38" s="76"/>
      <c r="AG38" s="209"/>
      <c r="AH38" s="78"/>
      <c r="AI38" s="78"/>
      <c r="AJ38" s="79"/>
      <c r="AK38" s="156"/>
      <c r="AL38" s="158"/>
      <c r="AM38" s="158"/>
      <c r="AN38" s="157"/>
      <c r="AO38" s="80"/>
      <c r="AP38" s="78"/>
      <c r="AQ38" s="78"/>
      <c r="AR38" s="78"/>
      <c r="AS38" s="160"/>
      <c r="AT38" s="81"/>
      <c r="AU38" s="1"/>
      <c r="AV38" s="75"/>
      <c r="AW38" s="75"/>
      <c r="AX38" s="1"/>
      <c r="AY38" s="83"/>
      <c r="AZ38" s="106"/>
      <c r="BA38" s="264"/>
      <c r="BB38" s="272"/>
      <c r="BC38" s="271"/>
      <c r="BD38" s="270"/>
    </row>
    <row r="39" spans="1:56" s="38" customFormat="1" ht="14.25" customHeight="1">
      <c r="A39" s="38">
        <v>4</v>
      </c>
      <c r="B39" s="65"/>
      <c r="C39" s="1"/>
      <c r="D39" s="1"/>
      <c r="E39" s="66"/>
      <c r="F39" s="66"/>
      <c r="G39" s="1"/>
      <c r="H39" s="1"/>
      <c r="I39" s="66"/>
      <c r="J39" s="66"/>
      <c r="K39" s="66"/>
      <c r="L39" s="72"/>
      <c r="M39" s="73"/>
      <c r="N39" s="74"/>
      <c r="O39" s="71"/>
      <c r="P39" s="1"/>
      <c r="Q39" s="67"/>
      <c r="R39" s="70"/>
      <c r="S39" s="70"/>
      <c r="T39" s="67"/>
      <c r="U39" s="67"/>
      <c r="V39" s="68"/>
      <c r="W39" s="1"/>
      <c r="X39" s="69"/>
      <c r="Y39" s="70"/>
      <c r="Z39" s="71"/>
      <c r="AA39" s="72"/>
      <c r="AB39" s="73"/>
      <c r="AC39" s="74"/>
      <c r="AD39" s="71"/>
      <c r="AE39" s="1"/>
      <c r="AF39" s="1"/>
      <c r="AG39" s="72"/>
      <c r="AH39" s="70"/>
      <c r="AI39" s="70"/>
      <c r="AJ39" s="71"/>
      <c r="AK39" s="156"/>
      <c r="AL39" s="158"/>
      <c r="AM39" s="158"/>
      <c r="AN39" s="157"/>
      <c r="AO39" s="72"/>
      <c r="AP39" s="70"/>
      <c r="AQ39" s="159"/>
      <c r="AR39" s="70"/>
      <c r="AS39" s="137"/>
      <c r="AT39" s="73"/>
      <c r="AU39" s="1"/>
      <c r="AV39" s="75"/>
      <c r="AW39" s="75"/>
      <c r="AX39" s="1"/>
      <c r="AY39" s="161"/>
      <c r="AZ39" s="104"/>
      <c r="BA39" s="264" t="str">
        <f>CONCATENATE(H39,AE39)</f>
        <v/>
      </c>
      <c r="BB39" s="272" t="str">
        <f t="shared" si="2"/>
        <v/>
      </c>
      <c r="BC39" s="271" t="str">
        <f t="shared" si="2"/>
        <v/>
      </c>
      <c r="BD39" s="270" t="str">
        <f t="shared" si="2"/>
        <v/>
      </c>
    </row>
    <row r="40" spans="1:56" s="38" customFormat="1" ht="14.25" customHeight="1">
      <c r="B40" s="65"/>
      <c r="C40" s="1"/>
      <c r="D40" s="1"/>
      <c r="E40" s="66"/>
      <c r="F40" s="66"/>
      <c r="G40" s="76"/>
      <c r="H40" s="1"/>
      <c r="I40" s="66"/>
      <c r="J40" s="66"/>
      <c r="K40" s="66"/>
      <c r="L40" s="72"/>
      <c r="M40" s="73"/>
      <c r="N40" s="171"/>
      <c r="O40" s="71"/>
      <c r="P40" s="1"/>
      <c r="Q40" s="67"/>
      <c r="R40" s="70"/>
      <c r="S40" s="70"/>
      <c r="T40" s="67"/>
      <c r="U40" s="67"/>
      <c r="V40" s="68"/>
      <c r="W40" s="76"/>
      <c r="X40" s="77"/>
      <c r="Y40" s="78"/>
      <c r="Z40" s="79"/>
      <c r="AA40" s="80"/>
      <c r="AB40" s="81"/>
      <c r="AC40" s="82"/>
      <c r="AD40" s="79"/>
      <c r="AE40" s="1"/>
      <c r="AF40" s="76"/>
      <c r="AG40" s="80"/>
      <c r="AH40" s="78"/>
      <c r="AI40" s="78"/>
      <c r="AJ40" s="79"/>
      <c r="AK40" s="156"/>
      <c r="AL40" s="158"/>
      <c r="AM40" s="158"/>
      <c r="AN40" s="157"/>
      <c r="AO40" s="80"/>
      <c r="AP40" s="78"/>
      <c r="AQ40" s="159"/>
      <c r="AR40" s="70"/>
      <c r="AS40" s="160"/>
      <c r="AT40" s="81"/>
      <c r="AU40" s="1"/>
      <c r="AV40" s="75"/>
      <c r="AW40" s="75"/>
      <c r="AX40" s="1"/>
      <c r="AY40" s="161"/>
      <c r="AZ40" s="104"/>
      <c r="BA40" s="264" t="str">
        <f>CONCATENATE(H40,AE40)</f>
        <v/>
      </c>
      <c r="BB40" s="272" t="str">
        <f t="shared" si="2"/>
        <v/>
      </c>
      <c r="BC40" s="271" t="str">
        <f t="shared" si="2"/>
        <v/>
      </c>
      <c r="BD40" s="270" t="str">
        <f t="shared" si="2"/>
        <v/>
      </c>
    </row>
    <row r="41" spans="1:56" s="38" customFormat="1" ht="14.25" customHeight="1">
      <c r="B41" s="2"/>
      <c r="C41" s="265"/>
      <c r="D41" s="265"/>
      <c r="E41" s="266"/>
      <c r="F41" s="66"/>
      <c r="G41" s="76"/>
      <c r="H41" s="265"/>
      <c r="I41" s="266"/>
      <c r="J41" s="266"/>
      <c r="K41" s="266"/>
      <c r="L41" s="269"/>
      <c r="M41" s="268"/>
      <c r="N41" s="267"/>
      <c r="O41" s="170"/>
      <c r="P41" s="265"/>
      <c r="Q41" s="262"/>
      <c r="R41" s="70"/>
      <c r="S41" s="70"/>
      <c r="T41" s="262"/>
      <c r="U41" s="262"/>
      <c r="V41" s="263"/>
      <c r="W41" s="76"/>
      <c r="X41" s="80"/>
      <c r="Y41" s="78"/>
      <c r="Z41" s="79"/>
      <c r="AA41" s="80"/>
      <c r="AB41" s="81"/>
      <c r="AC41" s="82"/>
      <c r="AD41" s="79"/>
      <c r="AE41" s="76"/>
      <c r="AF41" s="76"/>
      <c r="AG41" s="209"/>
      <c r="AH41" s="78"/>
      <c r="AI41" s="78"/>
      <c r="AJ41" s="79"/>
      <c r="AK41" s="156"/>
      <c r="AL41" s="158"/>
      <c r="AM41" s="158"/>
      <c r="AN41" s="157"/>
      <c r="AO41" s="80"/>
      <c r="AP41" s="78"/>
      <c r="AQ41" s="78"/>
      <c r="AR41" s="78"/>
      <c r="AS41" s="160"/>
      <c r="AT41" s="81"/>
      <c r="AU41" s="1"/>
      <c r="AV41" s="75"/>
      <c r="AW41" s="75"/>
      <c r="AX41" s="1"/>
      <c r="AY41" s="83"/>
      <c r="AZ41" s="106"/>
      <c r="BA41" s="264"/>
      <c r="BB41" s="272"/>
      <c r="BC41" s="271"/>
      <c r="BD41" s="270"/>
    </row>
    <row r="42" spans="1:56" s="38" customFormat="1" ht="14.25" customHeight="1">
      <c r="A42" s="38">
        <v>4</v>
      </c>
      <c r="B42" s="65"/>
      <c r="C42" s="1"/>
      <c r="D42" s="1"/>
      <c r="E42" s="66"/>
      <c r="F42" s="66"/>
      <c r="G42" s="1"/>
      <c r="H42" s="1"/>
      <c r="I42" s="66"/>
      <c r="J42" s="66"/>
      <c r="K42" s="66"/>
      <c r="L42" s="72"/>
      <c r="M42" s="73"/>
      <c r="N42" s="74"/>
      <c r="O42" s="71"/>
      <c r="P42" s="1"/>
      <c r="Q42" s="67"/>
      <c r="R42" s="70"/>
      <c r="S42" s="70"/>
      <c r="T42" s="67"/>
      <c r="U42" s="67"/>
      <c r="V42" s="68"/>
      <c r="W42" s="1"/>
      <c r="X42" s="69"/>
      <c r="Y42" s="70"/>
      <c r="Z42" s="71"/>
      <c r="AA42" s="72"/>
      <c r="AB42" s="73"/>
      <c r="AC42" s="74"/>
      <c r="AD42" s="71"/>
      <c r="AE42" s="1"/>
      <c r="AF42" s="1"/>
      <c r="AG42" s="72"/>
      <c r="AH42" s="70"/>
      <c r="AI42" s="70"/>
      <c r="AJ42" s="71"/>
      <c r="AK42" s="156"/>
      <c r="AL42" s="158"/>
      <c r="AM42" s="158"/>
      <c r="AN42" s="157"/>
      <c r="AO42" s="72"/>
      <c r="AP42" s="70"/>
      <c r="AQ42" s="159"/>
      <c r="AR42" s="70"/>
      <c r="AS42" s="137"/>
      <c r="AT42" s="73"/>
      <c r="AU42" s="1"/>
      <c r="AV42" s="75"/>
      <c r="AW42" s="75"/>
      <c r="AX42" s="1"/>
      <c r="AY42" s="161"/>
      <c r="AZ42" s="104"/>
      <c r="BA42" s="264" t="str">
        <f>CONCATENATE(H42,AE42)</f>
        <v/>
      </c>
      <c r="BB42" s="272" t="str">
        <f t="shared" si="2"/>
        <v/>
      </c>
      <c r="BC42" s="271" t="str">
        <f t="shared" si="2"/>
        <v/>
      </c>
      <c r="BD42" s="270" t="str">
        <f t="shared" si="2"/>
        <v/>
      </c>
    </row>
    <row r="43" spans="1:56" s="38" customFormat="1" ht="14.25" customHeight="1">
      <c r="B43" s="65"/>
      <c r="C43" s="1"/>
      <c r="D43" s="1"/>
      <c r="E43" s="66"/>
      <c r="F43" s="66"/>
      <c r="G43" s="76"/>
      <c r="H43" s="1"/>
      <c r="I43" s="66"/>
      <c r="J43" s="66"/>
      <c r="K43" s="66"/>
      <c r="L43" s="72"/>
      <c r="M43" s="73"/>
      <c r="N43" s="171"/>
      <c r="O43" s="71"/>
      <c r="P43" s="1"/>
      <c r="Q43" s="67"/>
      <c r="R43" s="70"/>
      <c r="S43" s="70"/>
      <c r="T43" s="67"/>
      <c r="U43" s="67"/>
      <c r="V43" s="68"/>
      <c r="W43" s="76"/>
      <c r="X43" s="77"/>
      <c r="Y43" s="78"/>
      <c r="Z43" s="79"/>
      <c r="AA43" s="80"/>
      <c r="AB43" s="81"/>
      <c r="AC43" s="82"/>
      <c r="AD43" s="79"/>
      <c r="AE43" s="1"/>
      <c r="AF43" s="76"/>
      <c r="AG43" s="80"/>
      <c r="AH43" s="78"/>
      <c r="AI43" s="78"/>
      <c r="AJ43" s="79"/>
      <c r="AK43" s="156"/>
      <c r="AL43" s="158"/>
      <c r="AM43" s="158"/>
      <c r="AN43" s="157"/>
      <c r="AO43" s="80"/>
      <c r="AP43" s="78"/>
      <c r="AQ43" s="159"/>
      <c r="AR43" s="70"/>
      <c r="AS43" s="160"/>
      <c r="AT43" s="81"/>
      <c r="AU43" s="1"/>
      <c r="AV43" s="75"/>
      <c r="AW43" s="75"/>
      <c r="AX43" s="1"/>
      <c r="AY43" s="161"/>
      <c r="AZ43" s="104"/>
      <c r="BA43" s="264" t="str">
        <f>CONCATENATE(H43,AE43)</f>
        <v/>
      </c>
      <c r="BB43" s="272" t="str">
        <f t="shared" si="2"/>
        <v/>
      </c>
      <c r="BC43" s="271" t="str">
        <f t="shared" si="2"/>
        <v/>
      </c>
      <c r="BD43" s="270" t="str">
        <f t="shared" si="2"/>
        <v/>
      </c>
    </row>
    <row r="44" spans="1:56" s="38" customFormat="1" ht="14.25" customHeight="1">
      <c r="B44" s="2"/>
      <c r="C44" s="265"/>
      <c r="D44" s="265"/>
      <c r="E44" s="266"/>
      <c r="F44" s="66"/>
      <c r="G44" s="76"/>
      <c r="H44" s="265"/>
      <c r="I44" s="266"/>
      <c r="J44" s="266"/>
      <c r="K44" s="266"/>
      <c r="L44" s="269"/>
      <c r="M44" s="268"/>
      <c r="N44" s="267"/>
      <c r="O44" s="170"/>
      <c r="P44" s="265"/>
      <c r="Q44" s="262"/>
      <c r="R44" s="70"/>
      <c r="S44" s="70"/>
      <c r="T44" s="262"/>
      <c r="U44" s="262"/>
      <c r="V44" s="263"/>
      <c r="W44" s="76"/>
      <c r="X44" s="80"/>
      <c r="Y44" s="78"/>
      <c r="Z44" s="79"/>
      <c r="AA44" s="80"/>
      <c r="AB44" s="81"/>
      <c r="AC44" s="82"/>
      <c r="AD44" s="79"/>
      <c r="AE44" s="76"/>
      <c r="AF44" s="76"/>
      <c r="AG44" s="209"/>
      <c r="AH44" s="78"/>
      <c r="AI44" s="78"/>
      <c r="AJ44" s="79"/>
      <c r="AK44" s="156"/>
      <c r="AL44" s="158"/>
      <c r="AM44" s="158"/>
      <c r="AN44" s="157"/>
      <c r="AO44" s="80"/>
      <c r="AP44" s="78"/>
      <c r="AQ44" s="78"/>
      <c r="AR44" s="78"/>
      <c r="AS44" s="160"/>
      <c r="AT44" s="81"/>
      <c r="AU44" s="1"/>
      <c r="AV44" s="75"/>
      <c r="AW44" s="75"/>
      <c r="AX44" s="1"/>
      <c r="AY44" s="83"/>
      <c r="AZ44" s="106"/>
      <c r="BA44" s="264"/>
      <c r="BB44" s="272"/>
      <c r="BC44" s="271"/>
      <c r="BD44" s="270"/>
    </row>
    <row r="45" spans="1:56" s="38" customFormat="1" ht="14.25" customHeight="1">
      <c r="A45" s="38">
        <v>4</v>
      </c>
      <c r="B45" s="65"/>
      <c r="C45" s="1"/>
      <c r="D45" s="1"/>
      <c r="E45" s="66"/>
      <c r="F45" s="66"/>
      <c r="G45" s="1"/>
      <c r="H45" s="1"/>
      <c r="I45" s="66"/>
      <c r="J45" s="66"/>
      <c r="K45" s="66"/>
      <c r="L45" s="72"/>
      <c r="M45" s="73"/>
      <c r="N45" s="74"/>
      <c r="O45" s="71"/>
      <c r="P45" s="1"/>
      <c r="Q45" s="67"/>
      <c r="R45" s="70"/>
      <c r="S45" s="70"/>
      <c r="T45" s="67"/>
      <c r="U45" s="67"/>
      <c r="V45" s="68"/>
      <c r="W45" s="1"/>
      <c r="X45" s="69"/>
      <c r="Y45" s="70"/>
      <c r="Z45" s="71"/>
      <c r="AA45" s="72"/>
      <c r="AB45" s="73"/>
      <c r="AC45" s="74"/>
      <c r="AD45" s="71"/>
      <c r="AE45" s="1"/>
      <c r="AF45" s="1"/>
      <c r="AG45" s="72"/>
      <c r="AH45" s="70"/>
      <c r="AI45" s="70"/>
      <c r="AJ45" s="71"/>
      <c r="AK45" s="156"/>
      <c r="AL45" s="158"/>
      <c r="AM45" s="158"/>
      <c r="AN45" s="157"/>
      <c r="AO45" s="72"/>
      <c r="AP45" s="70"/>
      <c r="AQ45" s="159"/>
      <c r="AR45" s="70"/>
      <c r="AS45" s="137"/>
      <c r="AT45" s="73"/>
      <c r="AU45" s="1"/>
      <c r="AV45" s="75"/>
      <c r="AW45" s="75"/>
      <c r="AX45" s="1"/>
      <c r="AY45" s="161"/>
      <c r="AZ45" s="104"/>
      <c r="BA45" s="264" t="str">
        <f>CONCATENATE(H45,AE45)</f>
        <v/>
      </c>
      <c r="BB45" s="272" t="str">
        <f t="shared" si="2"/>
        <v/>
      </c>
      <c r="BC45" s="271" t="str">
        <f t="shared" si="2"/>
        <v/>
      </c>
      <c r="BD45" s="270" t="str">
        <f t="shared" si="2"/>
        <v/>
      </c>
    </row>
    <row r="46" spans="1:56" s="38" customFormat="1" ht="14.25" customHeight="1">
      <c r="B46" s="65"/>
      <c r="C46" s="1"/>
      <c r="D46" s="1"/>
      <c r="E46" s="66"/>
      <c r="F46" s="66"/>
      <c r="G46" s="76"/>
      <c r="H46" s="1"/>
      <c r="I46" s="66"/>
      <c r="J46" s="66"/>
      <c r="K46" s="66"/>
      <c r="L46" s="72"/>
      <c r="M46" s="73"/>
      <c r="N46" s="171"/>
      <c r="O46" s="71"/>
      <c r="P46" s="1"/>
      <c r="Q46" s="67"/>
      <c r="R46" s="70"/>
      <c r="S46" s="70"/>
      <c r="T46" s="67"/>
      <c r="U46" s="67"/>
      <c r="V46" s="68"/>
      <c r="W46" s="76"/>
      <c r="X46" s="77"/>
      <c r="Y46" s="78"/>
      <c r="Z46" s="79"/>
      <c r="AA46" s="80"/>
      <c r="AB46" s="81"/>
      <c r="AC46" s="82"/>
      <c r="AD46" s="79"/>
      <c r="AE46" s="1"/>
      <c r="AF46" s="76"/>
      <c r="AG46" s="80"/>
      <c r="AH46" s="78"/>
      <c r="AI46" s="78"/>
      <c r="AJ46" s="79"/>
      <c r="AK46" s="156"/>
      <c r="AL46" s="158"/>
      <c r="AM46" s="158"/>
      <c r="AN46" s="157"/>
      <c r="AO46" s="80"/>
      <c r="AP46" s="78"/>
      <c r="AQ46" s="159"/>
      <c r="AR46" s="70"/>
      <c r="AS46" s="160"/>
      <c r="AT46" s="81"/>
      <c r="AU46" s="1"/>
      <c r="AV46" s="75"/>
      <c r="AW46" s="75"/>
      <c r="AX46" s="1"/>
      <c r="AY46" s="161"/>
      <c r="AZ46" s="104"/>
      <c r="BA46" s="264" t="str">
        <f>CONCATENATE(H46,AE46)</f>
        <v/>
      </c>
      <c r="BB46" s="272" t="str">
        <f t="shared" ref="BB46:BD52" si="3">IF($G46=BB$5,CONCATENATE($W46,$H46),"")</f>
        <v/>
      </c>
      <c r="BC46" s="271" t="str">
        <f t="shared" si="3"/>
        <v/>
      </c>
      <c r="BD46" s="270" t="str">
        <f t="shared" si="3"/>
        <v/>
      </c>
    </row>
    <row r="47" spans="1:56" s="38" customFormat="1" ht="14.25" customHeight="1">
      <c r="B47" s="2"/>
      <c r="C47" s="265"/>
      <c r="D47" s="265"/>
      <c r="E47" s="266"/>
      <c r="F47" s="66"/>
      <c r="G47" s="76"/>
      <c r="H47" s="265"/>
      <c r="I47" s="266"/>
      <c r="J47" s="266"/>
      <c r="K47" s="266"/>
      <c r="L47" s="269"/>
      <c r="M47" s="268"/>
      <c r="N47" s="267"/>
      <c r="O47" s="170"/>
      <c r="P47" s="265"/>
      <c r="Q47" s="262"/>
      <c r="R47" s="70"/>
      <c r="S47" s="70"/>
      <c r="T47" s="262"/>
      <c r="U47" s="262"/>
      <c r="V47" s="263"/>
      <c r="W47" s="76"/>
      <c r="X47" s="80"/>
      <c r="Y47" s="78"/>
      <c r="Z47" s="79"/>
      <c r="AA47" s="80"/>
      <c r="AB47" s="81"/>
      <c r="AC47" s="82"/>
      <c r="AD47" s="79"/>
      <c r="AE47" s="76"/>
      <c r="AF47" s="76"/>
      <c r="AG47" s="209"/>
      <c r="AH47" s="78"/>
      <c r="AI47" s="78"/>
      <c r="AJ47" s="79"/>
      <c r="AK47" s="156"/>
      <c r="AL47" s="158"/>
      <c r="AM47" s="158"/>
      <c r="AN47" s="157"/>
      <c r="AO47" s="80"/>
      <c r="AP47" s="78"/>
      <c r="AQ47" s="78"/>
      <c r="AR47" s="78"/>
      <c r="AS47" s="160"/>
      <c r="AT47" s="81"/>
      <c r="AU47" s="1"/>
      <c r="AV47" s="75"/>
      <c r="AW47" s="75"/>
      <c r="AX47" s="1"/>
      <c r="AY47" s="83"/>
      <c r="AZ47" s="106"/>
      <c r="BA47" s="264"/>
      <c r="BB47" s="272"/>
      <c r="BC47" s="271"/>
      <c r="BD47" s="270"/>
    </row>
    <row r="48" spans="1:56" s="38" customFormat="1" ht="14.25" customHeight="1">
      <c r="A48" s="38">
        <v>4</v>
      </c>
      <c r="B48" s="65"/>
      <c r="C48" s="1"/>
      <c r="D48" s="1"/>
      <c r="E48" s="66"/>
      <c r="F48" s="66"/>
      <c r="G48" s="1"/>
      <c r="H48" s="1"/>
      <c r="I48" s="66"/>
      <c r="J48" s="66"/>
      <c r="K48" s="66"/>
      <c r="L48" s="72"/>
      <c r="M48" s="73"/>
      <c r="N48" s="74"/>
      <c r="O48" s="71"/>
      <c r="P48" s="1"/>
      <c r="Q48" s="67"/>
      <c r="R48" s="70"/>
      <c r="S48" s="70"/>
      <c r="T48" s="67"/>
      <c r="U48" s="67"/>
      <c r="V48" s="68"/>
      <c r="W48" s="1"/>
      <c r="X48" s="69"/>
      <c r="Y48" s="70"/>
      <c r="Z48" s="71"/>
      <c r="AA48" s="72"/>
      <c r="AB48" s="73"/>
      <c r="AC48" s="74"/>
      <c r="AD48" s="71"/>
      <c r="AE48" s="1"/>
      <c r="AF48" s="1"/>
      <c r="AG48" s="72"/>
      <c r="AH48" s="70"/>
      <c r="AI48" s="70"/>
      <c r="AJ48" s="71"/>
      <c r="AK48" s="156"/>
      <c r="AL48" s="158"/>
      <c r="AM48" s="158"/>
      <c r="AN48" s="157"/>
      <c r="AO48" s="72"/>
      <c r="AP48" s="70"/>
      <c r="AQ48" s="159"/>
      <c r="AR48" s="70"/>
      <c r="AS48" s="137"/>
      <c r="AT48" s="73"/>
      <c r="AU48" s="1"/>
      <c r="AV48" s="75"/>
      <c r="AW48" s="75"/>
      <c r="AX48" s="1"/>
      <c r="AY48" s="161"/>
      <c r="AZ48" s="104"/>
      <c r="BA48" s="264" t="str">
        <f>CONCATENATE(H48,AE48)</f>
        <v/>
      </c>
      <c r="BB48" s="272" t="str">
        <f t="shared" si="3"/>
        <v/>
      </c>
      <c r="BC48" s="271" t="str">
        <f t="shared" si="3"/>
        <v/>
      </c>
      <c r="BD48" s="270" t="str">
        <f t="shared" si="3"/>
        <v/>
      </c>
    </row>
    <row r="49" spans="1:56" s="38" customFormat="1" ht="14.25" customHeight="1">
      <c r="B49" s="65"/>
      <c r="C49" s="1"/>
      <c r="D49" s="1"/>
      <c r="E49" s="66"/>
      <c r="F49" s="66"/>
      <c r="G49" s="76"/>
      <c r="H49" s="1"/>
      <c r="I49" s="66"/>
      <c r="J49" s="66"/>
      <c r="K49" s="66"/>
      <c r="L49" s="72"/>
      <c r="M49" s="73"/>
      <c r="N49" s="171"/>
      <c r="O49" s="71"/>
      <c r="P49" s="1"/>
      <c r="Q49" s="67"/>
      <c r="R49" s="70"/>
      <c r="S49" s="70"/>
      <c r="T49" s="67"/>
      <c r="U49" s="67"/>
      <c r="V49" s="68"/>
      <c r="W49" s="76"/>
      <c r="X49" s="77"/>
      <c r="Y49" s="78"/>
      <c r="Z49" s="79"/>
      <c r="AA49" s="80"/>
      <c r="AB49" s="81"/>
      <c r="AC49" s="82"/>
      <c r="AD49" s="79"/>
      <c r="AE49" s="1"/>
      <c r="AF49" s="76"/>
      <c r="AG49" s="80"/>
      <c r="AH49" s="78"/>
      <c r="AI49" s="78"/>
      <c r="AJ49" s="79"/>
      <c r="AK49" s="156"/>
      <c r="AL49" s="158"/>
      <c r="AM49" s="158"/>
      <c r="AN49" s="157"/>
      <c r="AO49" s="80"/>
      <c r="AP49" s="78"/>
      <c r="AQ49" s="159"/>
      <c r="AR49" s="70"/>
      <c r="AS49" s="160"/>
      <c r="AT49" s="81"/>
      <c r="AU49" s="1"/>
      <c r="AV49" s="75"/>
      <c r="AW49" s="75"/>
      <c r="AX49" s="1"/>
      <c r="AY49" s="161"/>
      <c r="AZ49" s="104"/>
      <c r="BA49" s="264" t="str">
        <f>CONCATENATE(H49,AE49)</f>
        <v/>
      </c>
      <c r="BB49" s="272" t="str">
        <f t="shared" si="3"/>
        <v/>
      </c>
      <c r="BC49" s="271" t="str">
        <f t="shared" si="3"/>
        <v/>
      </c>
      <c r="BD49" s="270" t="str">
        <f t="shared" si="3"/>
        <v/>
      </c>
    </row>
    <row r="50" spans="1:56" s="38" customFormat="1" ht="14.25" customHeight="1">
      <c r="B50" s="2"/>
      <c r="C50" s="265"/>
      <c r="D50" s="265"/>
      <c r="E50" s="266"/>
      <c r="F50" s="66"/>
      <c r="G50" s="76"/>
      <c r="H50" s="265"/>
      <c r="I50" s="266"/>
      <c r="J50" s="266"/>
      <c r="K50" s="266"/>
      <c r="L50" s="269"/>
      <c r="M50" s="268"/>
      <c r="N50" s="267"/>
      <c r="O50" s="170"/>
      <c r="P50" s="265"/>
      <c r="Q50" s="262"/>
      <c r="R50" s="70"/>
      <c r="S50" s="70"/>
      <c r="T50" s="262"/>
      <c r="U50" s="262"/>
      <c r="V50" s="263"/>
      <c r="W50" s="76"/>
      <c r="X50" s="80"/>
      <c r="Y50" s="78"/>
      <c r="Z50" s="79"/>
      <c r="AA50" s="80"/>
      <c r="AB50" s="81"/>
      <c r="AC50" s="82"/>
      <c r="AD50" s="79"/>
      <c r="AE50" s="76"/>
      <c r="AF50" s="76"/>
      <c r="AG50" s="209"/>
      <c r="AH50" s="78"/>
      <c r="AI50" s="78"/>
      <c r="AJ50" s="79"/>
      <c r="AK50" s="156"/>
      <c r="AL50" s="158"/>
      <c r="AM50" s="158"/>
      <c r="AN50" s="157"/>
      <c r="AO50" s="80"/>
      <c r="AP50" s="78"/>
      <c r="AQ50" s="78"/>
      <c r="AR50" s="78"/>
      <c r="AS50" s="160"/>
      <c r="AT50" s="81"/>
      <c r="AU50" s="1"/>
      <c r="AV50" s="75"/>
      <c r="AW50" s="75"/>
      <c r="AX50" s="1"/>
      <c r="AY50" s="83"/>
      <c r="AZ50" s="106"/>
      <c r="BA50" s="264"/>
      <c r="BB50" s="272"/>
      <c r="BC50" s="271"/>
      <c r="BD50" s="270"/>
    </row>
    <row r="51" spans="1:56" s="38" customFormat="1" ht="14.25" customHeight="1">
      <c r="A51" s="38">
        <v>4</v>
      </c>
      <c r="B51" s="65"/>
      <c r="C51" s="1"/>
      <c r="D51" s="1"/>
      <c r="E51" s="66"/>
      <c r="F51" s="66"/>
      <c r="G51" s="1"/>
      <c r="H51" s="1"/>
      <c r="I51" s="66"/>
      <c r="J51" s="66"/>
      <c r="K51" s="66"/>
      <c r="L51" s="72"/>
      <c r="M51" s="73"/>
      <c r="N51" s="74"/>
      <c r="O51" s="71"/>
      <c r="P51" s="1"/>
      <c r="Q51" s="67"/>
      <c r="R51" s="70"/>
      <c r="S51" s="70"/>
      <c r="T51" s="67"/>
      <c r="U51" s="67"/>
      <c r="V51" s="68"/>
      <c r="W51" s="1"/>
      <c r="X51" s="69"/>
      <c r="Y51" s="70"/>
      <c r="Z51" s="71"/>
      <c r="AA51" s="72"/>
      <c r="AB51" s="73"/>
      <c r="AC51" s="74"/>
      <c r="AD51" s="71"/>
      <c r="AE51" s="1"/>
      <c r="AF51" s="1"/>
      <c r="AG51" s="72"/>
      <c r="AH51" s="70"/>
      <c r="AI51" s="70"/>
      <c r="AJ51" s="71"/>
      <c r="AK51" s="156"/>
      <c r="AL51" s="158"/>
      <c r="AM51" s="158"/>
      <c r="AN51" s="157"/>
      <c r="AO51" s="72"/>
      <c r="AP51" s="70"/>
      <c r="AQ51" s="159"/>
      <c r="AR51" s="70"/>
      <c r="AS51" s="137"/>
      <c r="AT51" s="73"/>
      <c r="AU51" s="1"/>
      <c r="AV51" s="75"/>
      <c r="AW51" s="75"/>
      <c r="AX51" s="1"/>
      <c r="AY51" s="161"/>
      <c r="AZ51" s="104"/>
      <c r="BA51" s="264" t="str">
        <f>CONCATENATE(H51,AE51)</f>
        <v/>
      </c>
      <c r="BB51" s="272" t="str">
        <f t="shared" si="3"/>
        <v/>
      </c>
      <c r="BC51" s="271" t="str">
        <f t="shared" si="3"/>
        <v/>
      </c>
      <c r="BD51" s="270" t="str">
        <f t="shared" si="3"/>
        <v/>
      </c>
    </row>
    <row r="52" spans="1:56" s="38" customFormat="1" ht="14.25" customHeight="1">
      <c r="B52" s="65"/>
      <c r="C52" s="1"/>
      <c r="D52" s="1"/>
      <c r="E52" s="66"/>
      <c r="F52" s="66"/>
      <c r="G52" s="76"/>
      <c r="H52" s="1"/>
      <c r="I52" s="66"/>
      <c r="J52" s="66"/>
      <c r="K52" s="66"/>
      <c r="L52" s="72"/>
      <c r="M52" s="73"/>
      <c r="N52" s="171"/>
      <c r="O52" s="71"/>
      <c r="P52" s="1"/>
      <c r="Q52" s="67"/>
      <c r="R52" s="70"/>
      <c r="S52" s="70"/>
      <c r="T52" s="67"/>
      <c r="U52" s="67"/>
      <c r="V52" s="68"/>
      <c r="W52" s="76"/>
      <c r="X52" s="77"/>
      <c r="Y52" s="78"/>
      <c r="Z52" s="79"/>
      <c r="AA52" s="80"/>
      <c r="AB52" s="81"/>
      <c r="AC52" s="82"/>
      <c r="AD52" s="79"/>
      <c r="AE52" s="1"/>
      <c r="AF52" s="76"/>
      <c r="AG52" s="80"/>
      <c r="AH52" s="78"/>
      <c r="AI52" s="78"/>
      <c r="AJ52" s="79"/>
      <c r="AK52" s="156"/>
      <c r="AL52" s="158"/>
      <c r="AM52" s="158"/>
      <c r="AN52" s="157"/>
      <c r="AO52" s="80"/>
      <c r="AP52" s="78"/>
      <c r="AQ52" s="159"/>
      <c r="AR52" s="70"/>
      <c r="AS52" s="160"/>
      <c r="AT52" s="81"/>
      <c r="AU52" s="1"/>
      <c r="AV52" s="75"/>
      <c r="AW52" s="75"/>
      <c r="AX52" s="1"/>
      <c r="AY52" s="161"/>
      <c r="AZ52" s="104"/>
      <c r="BA52" s="264" t="str">
        <f>CONCATENATE(H52,AE52)</f>
        <v/>
      </c>
      <c r="BB52" s="272" t="str">
        <f t="shared" si="3"/>
        <v/>
      </c>
      <c r="BC52" s="271" t="str">
        <f t="shared" si="3"/>
        <v/>
      </c>
      <c r="BD52" s="270" t="str">
        <f t="shared" si="3"/>
        <v/>
      </c>
    </row>
    <row r="53" spans="1:56" s="38" customFormat="1" ht="14.25" customHeight="1">
      <c r="B53" s="399"/>
      <c r="C53" s="1"/>
      <c r="D53" s="1"/>
      <c r="E53" s="66"/>
      <c r="F53" s="66"/>
      <c r="G53" s="76"/>
      <c r="H53" s="1"/>
      <c r="I53" s="66"/>
      <c r="J53" s="66"/>
      <c r="K53" s="66"/>
      <c r="L53" s="72"/>
      <c r="M53" s="73"/>
      <c r="N53" s="74"/>
      <c r="O53" s="169"/>
      <c r="P53" s="1"/>
      <c r="Q53" s="67"/>
      <c r="R53" s="70"/>
      <c r="S53" s="70"/>
      <c r="T53" s="67"/>
      <c r="U53" s="67"/>
      <c r="V53" s="68"/>
      <c r="W53" s="76"/>
      <c r="X53" s="80"/>
      <c r="Y53" s="78"/>
      <c r="Z53" s="79"/>
      <c r="AA53" s="80"/>
      <c r="AB53" s="81"/>
      <c r="AC53" s="82"/>
      <c r="AD53" s="79"/>
      <c r="AE53" s="76"/>
      <c r="AF53" s="76"/>
      <c r="AG53" s="209"/>
      <c r="AH53" s="78"/>
      <c r="AI53" s="78"/>
      <c r="AJ53" s="79"/>
      <c r="AK53" s="156"/>
      <c r="AL53" s="158"/>
      <c r="AM53" s="158"/>
      <c r="AN53" s="157"/>
      <c r="AO53" s="80"/>
      <c r="AP53" s="78"/>
      <c r="AQ53" s="78"/>
      <c r="AR53" s="78"/>
      <c r="AS53" s="160"/>
      <c r="AT53" s="81"/>
      <c r="AU53" s="1"/>
      <c r="AV53" s="75"/>
      <c r="AW53" s="75"/>
      <c r="AX53" s="1"/>
      <c r="AY53" s="83"/>
      <c r="AZ53" s="106"/>
      <c r="BA53" s="264"/>
      <c r="BB53" s="272"/>
      <c r="BC53" s="271"/>
      <c r="BD53" s="270"/>
    </row>
    <row r="54" spans="1:56" ht="14.25" customHeight="1">
      <c r="AG54" s="398"/>
    </row>
    <row r="55" spans="1:56" ht="14.25" customHeight="1">
      <c r="C55" s="52" t="s">
        <v>192</v>
      </c>
      <c r="D55" s="14"/>
      <c r="E55" s="14"/>
      <c r="F55" s="14"/>
      <c r="O55" s="52" t="s">
        <v>191</v>
      </c>
      <c r="V55" s="14"/>
      <c r="AK55" s="334" t="s">
        <v>247</v>
      </c>
      <c r="AL55" s="335"/>
      <c r="AM55" s="335"/>
      <c r="AN55" s="336"/>
    </row>
    <row r="56" spans="1:56" ht="15.75" customHeight="1">
      <c r="C56" s="148" t="s">
        <v>108</v>
      </c>
      <c r="D56" s="56" t="s">
        <v>178</v>
      </c>
      <c r="E56" s="56"/>
      <c r="F56" s="56"/>
      <c r="G56" s="56"/>
      <c r="H56" s="56"/>
      <c r="I56" s="56"/>
      <c r="J56" s="84"/>
      <c r="K56" s="331" t="s">
        <v>150</v>
      </c>
      <c r="L56" s="334" t="s">
        <v>152</v>
      </c>
      <c r="M56" s="336"/>
      <c r="O56" s="136" t="s">
        <v>181</v>
      </c>
      <c r="P56" s="53" t="s">
        <v>200</v>
      </c>
      <c r="Q56" s="23"/>
      <c r="R56" s="163"/>
      <c r="S56" s="261"/>
      <c r="U56" s="14"/>
      <c r="V56" s="148" t="s">
        <v>108</v>
      </c>
      <c r="W56" s="56">
        <f>COUNTIF($W$30:$W$53,V56)</f>
        <v>0</v>
      </c>
      <c r="X56" s="355" t="s">
        <v>133</v>
      </c>
      <c r="Y56" s="356"/>
      <c r="Z56" s="220">
        <f>W56</f>
        <v>0</v>
      </c>
      <c r="AA56" s="348" t="s">
        <v>134</v>
      </c>
      <c r="AB56" s="328">
        <f>SUM(W56:W58)</f>
        <v>0</v>
      </c>
      <c r="AF56" s="86"/>
      <c r="AG56" s="17" t="s">
        <v>113</v>
      </c>
      <c r="AH56" s="13" t="s">
        <v>114</v>
      </c>
      <c r="AI56" s="13" t="s">
        <v>115</v>
      </c>
      <c r="AJ56" s="208" t="s">
        <v>116</v>
      </c>
      <c r="AK56" s="211" t="s">
        <v>244</v>
      </c>
      <c r="AL56" s="13" t="s">
        <v>245</v>
      </c>
      <c r="AM56" s="13" t="s">
        <v>243</v>
      </c>
      <c r="AN56" s="212" t="s">
        <v>246</v>
      </c>
    </row>
    <row r="57" spans="1:56" ht="15.75" customHeight="1">
      <c r="C57" s="87" t="s">
        <v>249</v>
      </c>
      <c r="D57" s="57" t="s">
        <v>250</v>
      </c>
      <c r="E57" s="57"/>
      <c r="F57" s="57"/>
      <c r="G57" s="57"/>
      <c r="H57" s="57"/>
      <c r="I57" s="57"/>
      <c r="J57" s="88"/>
      <c r="K57" s="332"/>
      <c r="L57" s="360" t="s">
        <v>135</v>
      </c>
      <c r="M57" s="361"/>
      <c r="O57" s="164" t="s">
        <v>182</v>
      </c>
      <c r="P57" s="165" t="s">
        <v>187</v>
      </c>
      <c r="Q57" s="165"/>
      <c r="R57" s="98"/>
      <c r="S57" s="98"/>
      <c r="V57" s="87" t="s">
        <v>249</v>
      </c>
      <c r="W57" s="57">
        <f>COUNTIF($W$30:$W$53,V57)</f>
        <v>0</v>
      </c>
      <c r="X57" s="357" t="s">
        <v>135</v>
      </c>
      <c r="Y57" s="358"/>
      <c r="Z57" s="329">
        <f>SUM(W57:W58)</f>
        <v>0</v>
      </c>
      <c r="AA57" s="349"/>
      <c r="AB57" s="329"/>
      <c r="AF57" s="39" t="s">
        <v>147</v>
      </c>
      <c r="AG57" s="54">
        <f>COUNTIFS(AG30:AG53,"○",$H30:$H53,$AF$57)</f>
        <v>0</v>
      </c>
      <c r="AH57" s="89">
        <f>COUNTIFS(AH30:AH53,"○",$H30:$H53,$AF$57)</f>
        <v>0</v>
      </c>
      <c r="AI57" s="89">
        <f>COUNTIFS(AI30:AI53,"○",$H30:$H53,$AF$57)</f>
        <v>0</v>
      </c>
      <c r="AJ57" s="90">
        <f>COUNTIFS(AJ30:AJ53,"○",$H30:$H53,$AF$57)</f>
        <v>0</v>
      </c>
      <c r="AK57" s="85">
        <f>COUNTIFS(AK30:AK53,"○",$H30:$H53,$AF$57)</f>
        <v>0</v>
      </c>
      <c r="AL57" s="89">
        <f>COUNTIFS(AL30:AL53,"○",$H30:$H53,$AF$57)</f>
        <v>0</v>
      </c>
      <c r="AM57" s="89">
        <f>COUNTIFS(AM30:AM53,"○",$H30:$H53,$AF$57)</f>
        <v>0</v>
      </c>
      <c r="AN57" s="90">
        <f>COUNTIFS(AN30:AN53,"○",$H30:$H53,$AF$57)</f>
        <v>0</v>
      </c>
    </row>
    <row r="58" spans="1:56" ht="15.75" customHeight="1">
      <c r="C58" s="149" t="s">
        <v>110</v>
      </c>
      <c r="D58" s="58" t="s">
        <v>251</v>
      </c>
      <c r="E58" s="58"/>
      <c r="F58" s="58"/>
      <c r="G58" s="58"/>
      <c r="H58" s="58"/>
      <c r="I58" s="58"/>
      <c r="J58" s="93"/>
      <c r="K58" s="333"/>
      <c r="L58" s="341"/>
      <c r="M58" s="342"/>
      <c r="O58" s="164" t="s">
        <v>183</v>
      </c>
      <c r="P58" s="165" t="s">
        <v>201</v>
      </c>
      <c r="Q58" s="165"/>
      <c r="R58" s="98"/>
      <c r="S58" s="98"/>
      <c r="V58" s="149" t="s">
        <v>110</v>
      </c>
      <c r="W58" s="58">
        <f>COUNTIF($W$30:$W$53,V58)</f>
        <v>0</v>
      </c>
      <c r="X58" s="353"/>
      <c r="Y58" s="359"/>
      <c r="Z58" s="330"/>
      <c r="AA58" s="350"/>
      <c r="AB58" s="330"/>
      <c r="AF58" s="127" t="s">
        <v>19</v>
      </c>
      <c r="AG58" s="100">
        <f>COUNTIFS(AG30:AG53,"○",$H30:$H53,$AF$58)</f>
        <v>0</v>
      </c>
      <c r="AH58" s="91">
        <f>COUNTIFS(AH30:AH53,"○",$H30:$H53,$AF$58)</f>
        <v>0</v>
      </c>
      <c r="AI58" s="91">
        <f>COUNTIFS(AI30:AI53,"○",$H30:$H53,$AF$58)</f>
        <v>0</v>
      </c>
      <c r="AJ58" s="88">
        <f>COUNTIFS(AJ30:AJ53,"○",$H30:$H53,$AF$58)</f>
        <v>0</v>
      </c>
      <c r="AK58" s="100">
        <f>COUNTIFS(AK30:AK53,"○",$H30:$H53,$AF$58)</f>
        <v>0</v>
      </c>
      <c r="AL58" s="91">
        <f>COUNTIFS(AL30:AL53,"○",$H30:$H53,$AF$58)</f>
        <v>0</v>
      </c>
      <c r="AM58" s="91">
        <f>COUNTIFS(AM30:AM53,"○",$H30:$H53,$AF$58)</f>
        <v>0</v>
      </c>
      <c r="AN58" s="88">
        <f>COUNTIFS(AN30:AN53,"○",$H30:$H53,$AF$58)</f>
        <v>0</v>
      </c>
    </row>
    <row r="59" spans="1:56" ht="15.75" customHeight="1">
      <c r="C59" s="148" t="s">
        <v>159</v>
      </c>
      <c r="D59" s="56" t="s">
        <v>177</v>
      </c>
      <c r="E59" s="56"/>
      <c r="F59" s="56"/>
      <c r="G59" s="56"/>
      <c r="H59" s="56"/>
      <c r="I59" s="56"/>
      <c r="J59" s="84"/>
      <c r="K59" s="331" t="s">
        <v>151</v>
      </c>
      <c r="L59" s="339" t="s">
        <v>153</v>
      </c>
      <c r="M59" s="340"/>
      <c r="O59" s="164" t="s">
        <v>184</v>
      </c>
      <c r="P59" s="165" t="s">
        <v>188</v>
      </c>
      <c r="Q59" s="165"/>
      <c r="R59" s="98"/>
      <c r="S59" s="98"/>
      <c r="V59" s="148" t="s">
        <v>159</v>
      </c>
      <c r="W59" s="92">
        <f>COUNTIF($W$30:$W$53,V59)</f>
        <v>0</v>
      </c>
      <c r="X59" s="343" t="s">
        <v>137</v>
      </c>
      <c r="Y59" s="344"/>
      <c r="Z59" s="328">
        <f>SUM(W59:W60)</f>
        <v>0</v>
      </c>
      <c r="AA59" s="348" t="s">
        <v>139</v>
      </c>
      <c r="AB59" s="328">
        <f>SUM(W59:W62)</f>
        <v>0</v>
      </c>
      <c r="AF59" s="127" t="s">
        <v>20</v>
      </c>
      <c r="AG59" s="100">
        <f>COUNTIFS(AG30:AG53,"○",$H30:$H53,$AF$59)</f>
        <v>0</v>
      </c>
      <c r="AH59" s="91">
        <f>COUNTIFS(AH30:AH53,"○",$H30:$H53,$AF$59)</f>
        <v>0</v>
      </c>
      <c r="AI59" s="91">
        <f>COUNTIFS(AI30:AI53,"○",$H30:$H53,$AF$59)</f>
        <v>0</v>
      </c>
      <c r="AJ59" s="88">
        <f>COUNTIFS(AJ30:AJ53,"○",$H30:$H53,$AF$59)</f>
        <v>0</v>
      </c>
      <c r="AK59" s="100">
        <f>COUNTIFS(AK30:AK53,"○",$H30:$H53,$AF$59)</f>
        <v>0</v>
      </c>
      <c r="AL59" s="91">
        <f>COUNTIFS(AL30:AL53,"○",$H30:$H53,$AF$59)</f>
        <v>0</v>
      </c>
      <c r="AM59" s="91">
        <f>COUNTIFS(AM30:AM53,"○",$H30:$H53,$AF$59)</f>
        <v>0</v>
      </c>
      <c r="AN59" s="88">
        <f>COUNTIFS(AN30:AN53,"○",$H30:$H53,$AF$59)</f>
        <v>0</v>
      </c>
    </row>
    <row r="60" spans="1:56" ht="15.75" customHeight="1">
      <c r="C60" s="87" t="s">
        <v>132</v>
      </c>
      <c r="D60" s="153" t="s">
        <v>140</v>
      </c>
      <c r="E60" s="154"/>
      <c r="F60" s="154"/>
      <c r="G60" s="153"/>
      <c r="H60" s="153"/>
      <c r="I60" s="153"/>
      <c r="J60" s="155"/>
      <c r="K60" s="337"/>
      <c r="L60" s="341"/>
      <c r="M60" s="342"/>
      <c r="O60" s="164" t="s">
        <v>185</v>
      </c>
      <c r="P60" s="165" t="s">
        <v>189</v>
      </c>
      <c r="Q60" s="165"/>
      <c r="R60" s="98"/>
      <c r="S60" s="98"/>
      <c r="V60" s="87" t="s">
        <v>132</v>
      </c>
      <c r="W60" s="92">
        <f>COUNTIF($W$30:$W$53,V60)</f>
        <v>0</v>
      </c>
      <c r="X60" s="345"/>
      <c r="Y60" s="346"/>
      <c r="Z60" s="347"/>
      <c r="AA60" s="349"/>
      <c r="AB60" s="329"/>
      <c r="AF60" s="128" t="s">
        <v>148</v>
      </c>
      <c r="AG60" s="54">
        <f>COUNTIFS(AG30:AG53,"○",$H30:$H53,$AF$60)</f>
        <v>0</v>
      </c>
      <c r="AH60" s="89">
        <f>COUNTIFS(AH30:AH53,"○",$H30:$H53,$AF$60)</f>
        <v>0</v>
      </c>
      <c r="AI60" s="89">
        <f>COUNTIFS(AI30:AI53,"○",$H30:$H53,$AF$60)</f>
        <v>0</v>
      </c>
      <c r="AJ60" s="90">
        <f>COUNTIFS(AJ30:AJ53,"○",$H30:$H53,$AF$60)</f>
        <v>0</v>
      </c>
      <c r="AK60" s="102">
        <f>COUNTIFS(AK30:AK53,"○",$H30:$H53,$AF$60)</f>
        <v>0</v>
      </c>
      <c r="AL60" s="215">
        <f>COUNTIFS(AL30:AL53,"○",$H30:$H53,$AF$60)</f>
        <v>0</v>
      </c>
      <c r="AM60" s="215">
        <f>COUNTIFS(AM30:AM53,"○",$H30:$H53,$AF$60)</f>
        <v>0</v>
      </c>
      <c r="AN60" s="103">
        <f>COUNTIFS(AN30:AN53,"○",$H30:$H53,$AF$60)</f>
        <v>0</v>
      </c>
    </row>
    <row r="61" spans="1:56" ht="15.75" customHeight="1">
      <c r="C61" s="87" t="s">
        <v>118</v>
      </c>
      <c r="D61" s="57" t="s">
        <v>196</v>
      </c>
      <c r="E61" s="57"/>
      <c r="F61" s="57"/>
      <c r="G61" s="57"/>
      <c r="H61" s="57"/>
      <c r="I61" s="57"/>
      <c r="J61" s="88"/>
      <c r="K61" s="337"/>
      <c r="L61" s="334" t="s">
        <v>154</v>
      </c>
      <c r="M61" s="336"/>
      <c r="O61" s="162" t="s">
        <v>186</v>
      </c>
      <c r="P61" s="55" t="s">
        <v>190</v>
      </c>
      <c r="Q61" s="55"/>
      <c r="R61" s="103"/>
      <c r="S61" s="103"/>
      <c r="V61" s="87" t="s">
        <v>118</v>
      </c>
      <c r="W61" s="57">
        <f>COUNTIF($W$30:$W$53,V61)</f>
        <v>0</v>
      </c>
      <c r="X61" s="351" t="s">
        <v>136</v>
      </c>
      <c r="Y61" s="352"/>
      <c r="Z61" s="172">
        <f>W61</f>
        <v>0</v>
      </c>
      <c r="AA61" s="349"/>
      <c r="AB61" s="329"/>
      <c r="AF61" s="86"/>
      <c r="AG61" s="94" t="e">
        <f>ROUND(SUM(AG57:AG59)/SUM($AA$103:$AA$105),2)</f>
        <v>#DIV/0!</v>
      </c>
      <c r="AH61" s="95" t="e">
        <f>ROUND(SUM(AH57:AH59)/SUM($AA$103:$AA$105),2)</f>
        <v>#DIV/0!</v>
      </c>
      <c r="AI61" s="95" t="e">
        <f>ROUND(SUM(AI57:AI59)/SUM($AA$103:$AA$105),2)</f>
        <v>#DIV/0!</v>
      </c>
      <c r="AJ61" s="96" t="e">
        <f>ROUND(SUM(AJ57:AJ59)/SUM($AA$103:$AA$105),2)</f>
        <v>#DIV/0!</v>
      </c>
      <c r="AK61" s="102">
        <f>SUM(AK57:AK60)</f>
        <v>0</v>
      </c>
      <c r="AL61" s="216">
        <f t="shared" ref="AL61:AN61" si="4">SUM(AL57:AL60)</f>
        <v>0</v>
      </c>
      <c r="AM61" s="216">
        <f t="shared" si="4"/>
        <v>0</v>
      </c>
      <c r="AN61" s="103">
        <f t="shared" si="4"/>
        <v>0</v>
      </c>
    </row>
    <row r="62" spans="1:56" ht="14.25" customHeight="1">
      <c r="C62" s="149" t="s">
        <v>112</v>
      </c>
      <c r="D62" s="58" t="s">
        <v>141</v>
      </c>
      <c r="E62" s="59"/>
      <c r="F62" s="59"/>
      <c r="G62" s="58"/>
      <c r="H62" s="58"/>
      <c r="I62" s="58"/>
      <c r="J62" s="93"/>
      <c r="K62" s="338"/>
      <c r="L62" s="341" t="s">
        <v>155</v>
      </c>
      <c r="M62" s="342"/>
      <c r="V62" s="149" t="s">
        <v>112</v>
      </c>
      <c r="W62" s="55">
        <f>COUNTIF($W$30:$W$53,V62)</f>
        <v>0</v>
      </c>
      <c r="X62" s="353" t="s">
        <v>138</v>
      </c>
      <c r="Y62" s="354"/>
      <c r="Z62" s="173">
        <f>W62</f>
        <v>0</v>
      </c>
      <c r="AA62" s="350"/>
      <c r="AB62" s="330"/>
      <c r="AG62" s="14" t="str">
        <f>IF(SUM(AG57:AG60)=AG54,"ok","NG")</f>
        <v>ok</v>
      </c>
      <c r="AH62" s="14" t="str">
        <f t="shared" ref="AH62:AJ62" si="5">IF(SUM(AH57:AH60)=AH54,"ok","NG")</f>
        <v>ok</v>
      </c>
      <c r="AI62" s="14" t="str">
        <f t="shared" si="5"/>
        <v>ok</v>
      </c>
      <c r="AJ62" s="14" t="str">
        <f t="shared" si="5"/>
        <v>ok</v>
      </c>
      <c r="AK62" s="334" t="s">
        <v>248</v>
      </c>
      <c r="AL62" s="335"/>
      <c r="AM62" s="335"/>
      <c r="AN62" s="336"/>
    </row>
    <row r="63" spans="1:56" ht="14.25" customHeight="1">
      <c r="V63" s="40"/>
      <c r="W63" s="86">
        <f>SUM(W56:W62)</f>
        <v>0</v>
      </c>
      <c r="X63" s="55"/>
      <c r="Y63" s="55"/>
      <c r="Z63" s="98">
        <f>SUM(Z56:Z62)</f>
        <v>0</v>
      </c>
      <c r="AA63" s="97"/>
      <c r="AB63" s="98">
        <f>SUM(AB56:AB62)</f>
        <v>0</v>
      </c>
      <c r="AK63" s="85">
        <f>COUNTIFS(AK30:AK53,"●",$H30:$H53,$AF$57)</f>
        <v>0</v>
      </c>
      <c r="AL63" s="219">
        <f>COUNTIFS(AL30:AL53,"●",$H30:$H53,$AF$57)</f>
        <v>0</v>
      </c>
      <c r="AM63" s="219">
        <f>COUNTIFS(AM30:AM53,"●",$H30:$H53,$AF$57)</f>
        <v>0</v>
      </c>
      <c r="AN63" s="90">
        <f>COUNTIFS(AN30:AN53,"●",$H30:$H53,$AF$57)</f>
        <v>0</v>
      </c>
    </row>
    <row r="64" spans="1:56" ht="14.25" customHeight="1">
      <c r="B64" s="52" t="s">
        <v>156</v>
      </c>
      <c r="AK64" s="100">
        <f>COUNTIFS(AK30:AK53,"●",$H30:$H53,$AF$58)</f>
        <v>0</v>
      </c>
      <c r="AL64" s="91">
        <f>COUNTIFS(AL30:AL53,"●",$H30:$H53,$AF$58)</f>
        <v>0</v>
      </c>
      <c r="AM64" s="91">
        <f>COUNTIFS(AM30:AM53,"●",$H30:$H53,$AF$58)</f>
        <v>0</v>
      </c>
      <c r="AN64" s="88">
        <f>COUNTIFS(AN30:AN53,"●",$H30:$H53,$AF$58)</f>
        <v>0</v>
      </c>
    </row>
    <row r="65" spans="2:53" ht="14.25" customHeight="1">
      <c r="B65" s="86"/>
      <c r="C65" s="74" t="s">
        <v>147</v>
      </c>
      <c r="D65" s="70" t="s">
        <v>18</v>
      </c>
      <c r="E65" s="70" t="s">
        <v>20</v>
      </c>
      <c r="F65" s="73" t="s">
        <v>148</v>
      </c>
      <c r="V65" s="97"/>
      <c r="W65" s="98"/>
      <c r="X65" s="72" t="s">
        <v>7</v>
      </c>
      <c r="Y65" s="70" t="s">
        <v>8</v>
      </c>
      <c r="Z65" s="71" t="s">
        <v>17</v>
      </c>
      <c r="AA65" s="138" t="s">
        <v>146</v>
      </c>
      <c r="AK65" s="100">
        <f>COUNTIFS(AK30:AK53,"●",$H30:$H53,$AF$59)</f>
        <v>0</v>
      </c>
      <c r="AL65" s="91">
        <f>COUNTIFS(AL30:AL53,"●",$H30:$H53,$AF$59)</f>
        <v>0</v>
      </c>
      <c r="AM65" s="91">
        <f>COUNTIFS(AM30:AM53,"●",$H30:$H53,$AF$59)</f>
        <v>0</v>
      </c>
      <c r="AN65" s="88">
        <f>COUNTIFS(AN30:AN53,"●",$H30:$H53,$AF$59)</f>
        <v>0</v>
      </c>
    </row>
    <row r="66" spans="2:53" ht="14.25" customHeight="1">
      <c r="B66" s="16">
        <v>0</v>
      </c>
      <c r="C66" s="25">
        <f>COUNTIF($BA$30:$BA$53,CONCATENATE(C$65,$B66))</f>
        <v>0</v>
      </c>
      <c r="D66" s="34">
        <f>COUNTIF($BA$30:$BA$53,CONCATENATE(D$65,$B66))</f>
        <v>0</v>
      </c>
      <c r="E66" s="34">
        <f>COUNTIF($BA$30:$BA$53,CONCATENATE(E$65,$B66))</f>
        <v>0</v>
      </c>
      <c r="F66" s="26">
        <f>COUNTIF($BA$30:$BA$53,CONCATENATE(F$65,$B66))</f>
        <v>0</v>
      </c>
      <c r="G66" s="213"/>
      <c r="V66" s="148" t="s">
        <v>108</v>
      </c>
      <c r="W66" s="39" t="s">
        <v>147</v>
      </c>
      <c r="X66" s="117">
        <f>COUNTIF(BB$30:BB$53,CONCATENATE($V66,$W66))</f>
        <v>0</v>
      </c>
      <c r="Y66" s="89">
        <f>COUNTIF(BC$30:BC$53,CONCATENATE($V66,$W66))</f>
        <v>0</v>
      </c>
      <c r="Z66" s="90">
        <f>COUNTIF(BD$30:BD$53,CONCATENATE($V66,$W66))</f>
        <v>0</v>
      </c>
      <c r="AA66" s="139">
        <f>SUM(X66:Z66)</f>
        <v>0</v>
      </c>
      <c r="AK66" s="102">
        <f>COUNTIFS(AK30:AK53,"●",$H30:$H53,$AF$60)</f>
        <v>0</v>
      </c>
      <c r="AL66" s="215">
        <f>COUNTIFS(AL30:AL53,"●",$H30:$H53,$AF$60)</f>
        <v>0</v>
      </c>
      <c r="AM66" s="215">
        <f>COUNTIFS(AM30:AM53,"●",$H30:$H53,$AF$60)</f>
        <v>0</v>
      </c>
      <c r="AN66" s="103">
        <f>COUNTIFS(AN30:AN53,"●",$H30:$H53,$AF$60)</f>
        <v>0</v>
      </c>
    </row>
    <row r="67" spans="2:53" s="15" customFormat="1" ht="14.25" customHeight="1">
      <c r="B67" s="29">
        <v>1</v>
      </c>
      <c r="C67" s="30">
        <f>COUNTIF($BA$30:$BA$53,CONCATENATE(C$65,$B67))</f>
        <v>0</v>
      </c>
      <c r="D67" s="35">
        <f>COUNTIF($BA$30:$BA$53,CONCATENATE(D$65,$B67))</f>
        <v>0</v>
      </c>
      <c r="E67" s="35">
        <f>COUNTIF($BA$30:$BA$53,CONCATENATE(E$65,$B67))</f>
        <v>0</v>
      </c>
      <c r="F67" s="31">
        <f>COUNTIF($BA$30:$BA$53,CONCATENATE(F$65,$B67))</f>
        <v>0</v>
      </c>
      <c r="G67" s="213"/>
      <c r="V67" s="125" t="s">
        <v>108</v>
      </c>
      <c r="W67" s="127" t="s">
        <v>19</v>
      </c>
      <c r="X67" s="118">
        <f>COUNTIF(BB$30:BB$53,CONCATENATE($V67,$W67))</f>
        <v>0</v>
      </c>
      <c r="Y67" s="91">
        <f>COUNTIF(BC$30:BC$53,CONCATENATE($V67,$W67))</f>
        <v>0</v>
      </c>
      <c r="Z67" s="88">
        <f>COUNTIF(BD$30:BD$53,CONCATENATE($V67,$W67))</f>
        <v>0</v>
      </c>
      <c r="AA67" s="140">
        <f t="shared" ref="AA67:AA100" si="6">SUM(X67:Z67)</f>
        <v>0</v>
      </c>
      <c r="AK67" s="102">
        <f t="shared" ref="AK67:AN67" si="7">SUM(AK63:AK66)</f>
        <v>0</v>
      </c>
      <c r="AL67" s="216">
        <f t="shared" si="7"/>
        <v>0</v>
      </c>
      <c r="AM67" s="216">
        <f t="shared" si="7"/>
        <v>0</v>
      </c>
      <c r="AN67" s="103">
        <f t="shared" si="7"/>
        <v>0</v>
      </c>
      <c r="AZ67" s="108"/>
      <c r="BA67" s="25"/>
    </row>
    <row r="68" spans="2:53" ht="14.25" customHeight="1">
      <c r="B68" s="29">
        <v>2</v>
      </c>
      <c r="C68" s="30">
        <f>COUNTIF($BA$30:$BA$53,CONCATENATE(C$65,$B68))</f>
        <v>0</v>
      </c>
      <c r="D68" s="35">
        <f>COUNTIF($BA$30:$BA$53,CONCATENATE(D$65,$B68))</f>
        <v>0</v>
      </c>
      <c r="E68" s="35">
        <f>COUNTIF($BA$30:$BA$53,CONCATENATE(E$65,$B68))</f>
        <v>0</v>
      </c>
      <c r="F68" s="31">
        <f>COUNTIF($BA$30:$BA$53,CONCATENATE(F$65,$B68))</f>
        <v>0</v>
      </c>
      <c r="G68" s="213"/>
      <c r="V68" s="125" t="s">
        <v>108</v>
      </c>
      <c r="W68" s="127" t="s">
        <v>20</v>
      </c>
      <c r="X68" s="118">
        <f>COUNTIF(BB$30:BB$53,CONCATENATE($V68,$W68))</f>
        <v>0</v>
      </c>
      <c r="Y68" s="91">
        <f>COUNTIF(BC$30:BC$53,CONCATENATE($V68,$W68))</f>
        <v>0</v>
      </c>
      <c r="Z68" s="88">
        <f>COUNTIF(BD$30:BD$53,CONCATENATE($V68,$W68))</f>
        <v>0</v>
      </c>
      <c r="AA68" s="140">
        <f t="shared" si="6"/>
        <v>0</v>
      </c>
    </row>
    <row r="69" spans="2:53" ht="14.25" customHeight="1">
      <c r="B69" s="29">
        <v>3</v>
      </c>
      <c r="C69" s="32">
        <f>COUNTIF($BA$30:$BA$53,CONCATENATE(C$65,$B69))</f>
        <v>0</v>
      </c>
      <c r="D69" s="36">
        <f>COUNTIF($BA$30:$BA$53,CONCATENATE(D$65,$B69))</f>
        <v>0</v>
      </c>
      <c r="E69" s="36">
        <f>COUNTIF($BA$30:$BA$53,CONCATENATE(E$65,$B69))</f>
        <v>0</v>
      </c>
      <c r="F69" s="33">
        <f>COUNTIF($BA$30:$BA$53,CONCATENATE(F$65,$B69))</f>
        <v>0</v>
      </c>
      <c r="G69" s="213"/>
      <c r="V69" s="125" t="s">
        <v>108</v>
      </c>
      <c r="W69" s="128" t="s">
        <v>148</v>
      </c>
      <c r="X69" s="119">
        <f>COUNTIF(BB$30:BB$53,CONCATENATE($V69,$W69))</f>
        <v>0</v>
      </c>
      <c r="Y69" s="120">
        <f>COUNTIF(BC$30:BC$53,CONCATENATE($V69,$W69))</f>
        <v>0</v>
      </c>
      <c r="Z69" s="93">
        <f>COUNTIF(BD$30:BD$53,CONCATENATE($V69,$W69))</f>
        <v>0</v>
      </c>
      <c r="AA69" s="141">
        <f t="shared" si="6"/>
        <v>0</v>
      </c>
    </row>
    <row r="70" spans="2:53" ht="14.25" customHeight="1">
      <c r="B70" s="29">
        <v>4</v>
      </c>
      <c r="C70" s="32">
        <f>COUNTIF($BA$30:$BA$53,CONCATENATE(C$65,$B70))</f>
        <v>0</v>
      </c>
      <c r="D70" s="36">
        <f>COUNTIF($BA$30:$BA$53,CONCATENATE(D$65,$B70))</f>
        <v>0</v>
      </c>
      <c r="E70" s="36">
        <f>COUNTIF($BA$30:$BA$53,CONCATENATE(E$65,$B70))</f>
        <v>0</v>
      </c>
      <c r="F70" s="33">
        <f>COUNTIF($BA$30:$BA$53,CONCATENATE(F$65,$B70))</f>
        <v>0</v>
      </c>
      <c r="G70" s="213"/>
      <c r="V70" s="126" t="s">
        <v>108</v>
      </c>
      <c r="W70" s="121" t="s">
        <v>145</v>
      </c>
      <c r="X70" s="122">
        <f>SUM(X66:X69)</f>
        <v>0</v>
      </c>
      <c r="Y70" s="123">
        <f t="shared" ref="Y70:Z70" si="8">SUM(Y66:Y69)</f>
        <v>0</v>
      </c>
      <c r="Z70" s="124">
        <f t="shared" si="8"/>
        <v>0</v>
      </c>
      <c r="AA70" s="124">
        <f>SUM(X70:Z70)</f>
        <v>0</v>
      </c>
    </row>
    <row r="71" spans="2:53" ht="14.25" customHeight="1">
      <c r="B71" s="29">
        <v>5</v>
      </c>
      <c r="C71" s="32">
        <f>COUNTIF($BA$30:$BA$53,CONCATENATE(C$65,$B71))</f>
        <v>0</v>
      </c>
      <c r="D71" s="36">
        <f>COUNTIF($BA$30:$BA$53,CONCATENATE(D$65,$B71))</f>
        <v>0</v>
      </c>
      <c r="E71" s="36">
        <f>COUNTIF($BA$30:$BA$53,CONCATENATE(E$65,$B71))</f>
        <v>0</v>
      </c>
      <c r="F71" s="33">
        <f>COUNTIF($BA$30:$BA$53,CONCATENATE(F$65,$B71))</f>
        <v>0</v>
      </c>
      <c r="G71" s="213"/>
      <c r="V71" s="148" t="s">
        <v>249</v>
      </c>
      <c r="W71" s="39" t="s">
        <v>147</v>
      </c>
      <c r="X71" s="117">
        <f>COUNTIF(BB$30:BB$53,CONCATENATE($V71,$W71))</f>
        <v>0</v>
      </c>
      <c r="Y71" s="89">
        <f>COUNTIF(BC$30:BC$53,CONCATENATE($V71,$W71))</f>
        <v>0</v>
      </c>
      <c r="Z71" s="90">
        <f>COUNTIF(BD$30:BD$53,CONCATENATE($V71,$W71))</f>
        <v>0</v>
      </c>
      <c r="AA71" s="139">
        <f t="shared" si="6"/>
        <v>0</v>
      </c>
      <c r="AY71" s="101"/>
      <c r="AZ71" s="109"/>
    </row>
    <row r="72" spans="2:53" ht="14.25" customHeight="1">
      <c r="B72" s="29">
        <v>6</v>
      </c>
      <c r="C72" s="32">
        <f>COUNTIF($BA$30:$BA$53,CONCATENATE(C$65,$B72))</f>
        <v>0</v>
      </c>
      <c r="D72" s="36">
        <f>COUNTIF($BA$30:$BA$53,CONCATENATE(D$65,$B72))</f>
        <v>0</v>
      </c>
      <c r="E72" s="36">
        <f>COUNTIF($BA$30:$BA$53,CONCATENATE(E$65,$B72))</f>
        <v>0</v>
      </c>
      <c r="F72" s="33">
        <f>COUNTIF($BA$30:$BA$53,CONCATENATE(F$65,$B72))</f>
        <v>0</v>
      </c>
      <c r="G72" s="213"/>
      <c r="V72" s="125" t="s">
        <v>249</v>
      </c>
      <c r="W72" s="127" t="s">
        <v>19</v>
      </c>
      <c r="X72" s="118">
        <f>COUNTIF(BB$30:BB$53,CONCATENATE($V72,$W72))</f>
        <v>0</v>
      </c>
      <c r="Y72" s="91">
        <f>COUNTIF(BC$30:BC$53,CONCATENATE($V72,$W72))</f>
        <v>0</v>
      </c>
      <c r="Z72" s="88">
        <f>COUNTIF(BD$30:BD$53,CONCATENATE($V72,$W72))</f>
        <v>0</v>
      </c>
      <c r="AA72" s="140">
        <f t="shared" si="6"/>
        <v>0</v>
      </c>
    </row>
    <row r="73" spans="2:53" ht="14.25" customHeight="1">
      <c r="B73" s="29">
        <v>7</v>
      </c>
      <c r="C73" s="32">
        <f>COUNTIF($BA$30:$BA$53,CONCATENATE(C$65,$B73))</f>
        <v>0</v>
      </c>
      <c r="D73" s="36">
        <f>COUNTIF($BA$30:$BA$53,CONCATENATE(D$65,$B73))</f>
        <v>0</v>
      </c>
      <c r="E73" s="36">
        <f>COUNTIF($BA$30:$BA$53,CONCATENATE(E$65,$B73))</f>
        <v>0</v>
      </c>
      <c r="F73" s="33">
        <f>COUNTIF($BA$30:$BA$53,CONCATENATE(F$65,$B73))</f>
        <v>0</v>
      </c>
      <c r="G73" s="213"/>
      <c r="V73" s="125" t="s">
        <v>249</v>
      </c>
      <c r="W73" s="127" t="s">
        <v>20</v>
      </c>
      <c r="X73" s="118">
        <f>COUNTIF(BB$30:BB$53,CONCATENATE($V73,$W73))</f>
        <v>0</v>
      </c>
      <c r="Y73" s="91">
        <f>COUNTIF(BC$30:BC$53,CONCATENATE($V73,$W73))</f>
        <v>0</v>
      </c>
      <c r="Z73" s="88">
        <f>COUNTIF(BD$30:BD$53,CONCATENATE($V73,$W73))</f>
        <v>0</v>
      </c>
      <c r="AA73" s="140">
        <f t="shared" si="6"/>
        <v>0</v>
      </c>
    </row>
    <row r="74" spans="2:53" ht="14.25" customHeight="1">
      <c r="B74" s="29">
        <v>8</v>
      </c>
      <c r="C74" s="32">
        <f>COUNTIF($BA$30:$BA$53,CONCATENATE(C$65,$B74))</f>
        <v>0</v>
      </c>
      <c r="D74" s="36">
        <f>COUNTIF($BA$30:$BA$53,CONCATENATE(D$65,$B74))</f>
        <v>0</v>
      </c>
      <c r="E74" s="36">
        <f>COUNTIF($BA$30:$BA$53,CONCATENATE(E$65,$B74))</f>
        <v>0</v>
      </c>
      <c r="F74" s="33">
        <f>COUNTIF($BA$30:$BA$53,CONCATENATE(F$65,$B74))</f>
        <v>0</v>
      </c>
      <c r="G74" s="213"/>
      <c r="V74" s="125" t="s">
        <v>249</v>
      </c>
      <c r="W74" s="128" t="s">
        <v>148</v>
      </c>
      <c r="X74" s="119">
        <f>COUNTIF(BB$30:BB$53,CONCATENATE($V74,$W74))</f>
        <v>0</v>
      </c>
      <c r="Y74" s="120">
        <f>COUNTIF(BC$30:BC$53,CONCATENATE($V74,$W74))</f>
        <v>0</v>
      </c>
      <c r="Z74" s="93">
        <f>COUNTIF(BD$30:BD$53,CONCATENATE($V74,$W74))</f>
        <v>0</v>
      </c>
      <c r="AA74" s="141">
        <f t="shared" si="6"/>
        <v>0</v>
      </c>
    </row>
    <row r="75" spans="2:53" ht="14.25" customHeight="1">
      <c r="B75" s="29">
        <v>9</v>
      </c>
      <c r="C75" s="32">
        <f>COUNTIF($BA$30:$BA$53,CONCATENATE(C$65,$B75))</f>
        <v>0</v>
      </c>
      <c r="D75" s="36">
        <f>COUNTIF($BA$30:$BA$53,CONCATENATE(D$65,$B75))</f>
        <v>0</v>
      </c>
      <c r="E75" s="36">
        <f>COUNTIF($BA$30:$BA$53,CONCATENATE(E$65,$B75))</f>
        <v>0</v>
      </c>
      <c r="F75" s="33">
        <f>COUNTIF($BA$30:$BA$53,CONCATENATE(F$65,$B75))</f>
        <v>0</v>
      </c>
      <c r="G75" s="213"/>
      <c r="V75" s="126" t="s">
        <v>249</v>
      </c>
      <c r="W75" s="121" t="s">
        <v>145</v>
      </c>
      <c r="X75" s="122">
        <f>SUM(X71:X74)</f>
        <v>0</v>
      </c>
      <c r="Y75" s="123">
        <f t="shared" ref="Y75" si="9">SUM(Y71:Y74)</f>
        <v>0</v>
      </c>
      <c r="Z75" s="124">
        <f t="shared" ref="Z75" si="10">SUM(Z71:Z74)</f>
        <v>0</v>
      </c>
      <c r="AA75" s="124">
        <f t="shared" si="6"/>
        <v>0</v>
      </c>
    </row>
    <row r="76" spans="2:53" ht="14.25" customHeight="1">
      <c r="B76" s="29">
        <v>10</v>
      </c>
      <c r="C76" s="32">
        <f>COUNTIF($BA$30:$BA$53,CONCATENATE(C$65,$B76))</f>
        <v>0</v>
      </c>
      <c r="D76" s="36">
        <f>COUNTIF($BA$30:$BA$53,CONCATENATE(D$65,$B76))</f>
        <v>0</v>
      </c>
      <c r="E76" s="36">
        <f>COUNTIF($BA$30:$BA$53,CONCATENATE(E$65,$B76))</f>
        <v>0</v>
      </c>
      <c r="F76" s="33">
        <f>COUNTIF($BA$30:$BA$53,CONCATENATE(F$65,$B76))</f>
        <v>0</v>
      </c>
      <c r="G76" s="213"/>
      <c r="V76" s="148" t="s">
        <v>110</v>
      </c>
      <c r="W76" s="39" t="s">
        <v>147</v>
      </c>
      <c r="X76" s="117">
        <f>COUNTIF(BB$30:BB$53,CONCATENATE($V76,$W76))</f>
        <v>0</v>
      </c>
      <c r="Y76" s="89">
        <f>COUNTIF(BC$30:BC$53,CONCATENATE($V76,$W76))</f>
        <v>0</v>
      </c>
      <c r="Z76" s="90">
        <f>COUNTIF(BD$30:BD$53,CONCATENATE($V76,$W76))</f>
        <v>0</v>
      </c>
      <c r="AA76" s="139">
        <f t="shared" si="6"/>
        <v>0</v>
      </c>
    </row>
    <row r="77" spans="2:53" ht="14.25" customHeight="1">
      <c r="B77" s="29">
        <v>11</v>
      </c>
      <c r="C77" s="32">
        <f>COUNTIF($BA$30:$BA$53,CONCATENATE(C$65,$B77))</f>
        <v>0</v>
      </c>
      <c r="D77" s="36">
        <f>COUNTIF($BA$30:$BA$53,CONCATENATE(D$65,$B77))</f>
        <v>0</v>
      </c>
      <c r="E77" s="36">
        <f>COUNTIF($BA$30:$BA$53,CONCATENATE(E$65,$B77))</f>
        <v>0</v>
      </c>
      <c r="F77" s="33">
        <f>COUNTIF($BA$30:$BA$53,CONCATENATE(F$65,$B77))</f>
        <v>0</v>
      </c>
      <c r="G77" s="213"/>
      <c r="V77" s="125" t="s">
        <v>110</v>
      </c>
      <c r="W77" s="127" t="s">
        <v>19</v>
      </c>
      <c r="X77" s="118">
        <f>COUNTIF(BB$30:BB$53,CONCATENATE($V77,$W77))</f>
        <v>0</v>
      </c>
      <c r="Y77" s="91">
        <f>COUNTIF(BC$30:BC$53,CONCATENATE($V77,$W77))</f>
        <v>0</v>
      </c>
      <c r="Z77" s="88">
        <f>COUNTIF(BD$30:BD$53,CONCATENATE($V77,$W77))</f>
        <v>0</v>
      </c>
      <c r="AA77" s="140">
        <f t="shared" si="6"/>
        <v>0</v>
      </c>
    </row>
    <row r="78" spans="2:53" ht="14.25" customHeight="1">
      <c r="B78" s="29">
        <v>12</v>
      </c>
      <c r="C78" s="32">
        <f>COUNTIF($BA$30:$BA$53,CONCATENATE(C$65,$B78))</f>
        <v>0</v>
      </c>
      <c r="D78" s="36">
        <f>COUNTIF($BA$30:$BA$53,CONCATENATE(D$65,$B78))</f>
        <v>0</v>
      </c>
      <c r="E78" s="36">
        <f>COUNTIF($BA$30:$BA$53,CONCATENATE(E$65,$B78))</f>
        <v>0</v>
      </c>
      <c r="F78" s="33">
        <f>COUNTIF($BA$30:$BA$53,CONCATENATE(F$65,$B78))</f>
        <v>0</v>
      </c>
      <c r="G78" s="213"/>
      <c r="V78" s="125" t="s">
        <v>110</v>
      </c>
      <c r="W78" s="127" t="s">
        <v>20</v>
      </c>
      <c r="X78" s="118">
        <f>COUNTIF(BB$30:BB$53,CONCATENATE($V78,$W78))</f>
        <v>0</v>
      </c>
      <c r="Y78" s="91">
        <f>COUNTIF(BC$30:BC$53,CONCATENATE($V78,$W78))</f>
        <v>0</v>
      </c>
      <c r="Z78" s="88">
        <f>COUNTIF(BD$30:BD$53,CONCATENATE($V78,$W78))</f>
        <v>0</v>
      </c>
      <c r="AA78" s="140">
        <f t="shared" si="6"/>
        <v>0</v>
      </c>
    </row>
    <row r="79" spans="2:53" ht="14.25" customHeight="1">
      <c r="B79" s="29">
        <v>13</v>
      </c>
      <c r="C79" s="32">
        <f>COUNTIF($BA$30:$BA$53,CONCATENATE(C$65,$B79))</f>
        <v>0</v>
      </c>
      <c r="D79" s="36">
        <f>COUNTIF($BA$30:$BA$53,CONCATENATE(D$65,$B79))</f>
        <v>0</v>
      </c>
      <c r="E79" s="36">
        <f>COUNTIF($BA$30:$BA$53,CONCATENATE(E$65,$B79))</f>
        <v>0</v>
      </c>
      <c r="F79" s="33">
        <f>COUNTIF($BA$30:$BA$53,CONCATENATE(F$65,$B79))</f>
        <v>0</v>
      </c>
      <c r="G79" s="213"/>
      <c r="V79" s="125" t="s">
        <v>110</v>
      </c>
      <c r="W79" s="128" t="s">
        <v>148</v>
      </c>
      <c r="X79" s="119">
        <f>COUNTIF(BB$30:BB$53,CONCATENATE($V79,$W79))</f>
        <v>0</v>
      </c>
      <c r="Y79" s="120">
        <f>COUNTIF(BC$30:BC$53,CONCATENATE($V79,$W79))</f>
        <v>0</v>
      </c>
      <c r="Z79" s="93">
        <f>COUNTIF(BD$30:BD$53,CONCATENATE($V79,$W79))</f>
        <v>0</v>
      </c>
      <c r="AA79" s="141">
        <f t="shared" si="6"/>
        <v>0</v>
      </c>
    </row>
    <row r="80" spans="2:53" ht="14.25" customHeight="1">
      <c r="B80" s="29">
        <v>14</v>
      </c>
      <c r="C80" s="32">
        <f>COUNTIF($BA$30:$BA$53,CONCATENATE(C$65,$B80))</f>
        <v>0</v>
      </c>
      <c r="D80" s="36">
        <f>COUNTIF($BA$30:$BA$53,CONCATENATE(D$65,$B80))</f>
        <v>0</v>
      </c>
      <c r="E80" s="36">
        <f>COUNTIF($BA$30:$BA$53,CONCATENATE(E$65,$B80))</f>
        <v>0</v>
      </c>
      <c r="F80" s="33">
        <f>COUNTIF($BA$30:$BA$53,CONCATENATE(F$65,$B80))</f>
        <v>0</v>
      </c>
      <c r="G80" s="213"/>
      <c r="V80" s="126" t="s">
        <v>110</v>
      </c>
      <c r="W80" s="121" t="s">
        <v>145</v>
      </c>
      <c r="X80" s="122">
        <f>SUM(X76:X79)</f>
        <v>0</v>
      </c>
      <c r="Y80" s="123">
        <f t="shared" ref="Y80" si="11">SUM(Y76:Y79)</f>
        <v>0</v>
      </c>
      <c r="Z80" s="124">
        <f t="shared" ref="Z80" si="12">SUM(Z76:Z79)</f>
        <v>0</v>
      </c>
      <c r="AA80" s="124">
        <f t="shared" si="6"/>
        <v>0</v>
      </c>
    </row>
    <row r="81" spans="2:28" ht="14.25" customHeight="1">
      <c r="B81" s="29">
        <v>15</v>
      </c>
      <c r="C81" s="32">
        <f>COUNTIF($BA$30:$BA$53,CONCATENATE(C$65,$B81))</f>
        <v>0</v>
      </c>
      <c r="D81" s="36">
        <f>COUNTIF($BA$30:$BA$53,CONCATENATE(D$65,$B81))</f>
        <v>0</v>
      </c>
      <c r="E81" s="36">
        <f>COUNTIF($BA$30:$BA$53,CONCATENATE(E$65,$B81))</f>
        <v>0</v>
      </c>
      <c r="F81" s="33">
        <f>COUNTIF($BA$30:$BA$53,CONCATENATE(F$65,$B81))</f>
        <v>0</v>
      </c>
      <c r="G81" s="213"/>
      <c r="V81" s="148" t="s">
        <v>159</v>
      </c>
      <c r="W81" s="39" t="s">
        <v>147</v>
      </c>
      <c r="X81" s="117">
        <f>COUNTIF(BB$30:BB$53,CONCATENATE($V81,$W81))</f>
        <v>0</v>
      </c>
      <c r="Y81" s="89">
        <f>COUNTIF(BC$30:BC$53,CONCATENATE($V81,$W81))</f>
        <v>0</v>
      </c>
      <c r="Z81" s="90">
        <f>COUNTIF(BD$30:BD$53,CONCATENATE($V81,$W81))</f>
        <v>0</v>
      </c>
      <c r="AA81" s="139">
        <f t="shared" ref="AA81:AA85" si="13">SUM(X81:Z81)</f>
        <v>0</v>
      </c>
      <c r="AB81" s="15"/>
    </row>
    <row r="82" spans="2:28" ht="14.25" customHeight="1">
      <c r="B82" s="29">
        <v>16</v>
      </c>
      <c r="C82" s="32">
        <f>COUNTIF($BA$30:$BA$53,CONCATENATE(C$65,$B82))</f>
        <v>0</v>
      </c>
      <c r="D82" s="36">
        <f>COUNTIF($BA$30:$BA$53,CONCATENATE(D$65,$B82))</f>
        <v>0</v>
      </c>
      <c r="E82" s="36">
        <f>COUNTIF($BA$30:$BA$53,CONCATENATE(E$65,$B82))</f>
        <v>0</v>
      </c>
      <c r="F82" s="33">
        <f>COUNTIF($BA$30:$BA$53,CONCATENATE(F$65,$B82))</f>
        <v>0</v>
      </c>
      <c r="G82" s="213"/>
      <c r="V82" s="125" t="s">
        <v>159</v>
      </c>
      <c r="W82" s="127" t="s">
        <v>19</v>
      </c>
      <c r="X82" s="118">
        <f>COUNTIF(BB$30:BB$53,CONCATENATE($V82,$W82))</f>
        <v>0</v>
      </c>
      <c r="Y82" s="91">
        <f>COUNTIF(BC$30:BC$53,CONCATENATE($V82,$W82))</f>
        <v>0</v>
      </c>
      <c r="Z82" s="88">
        <f>COUNTIF(BD$30:BD$53,CONCATENATE($V82,$W82))</f>
        <v>0</v>
      </c>
      <c r="AA82" s="140">
        <f t="shared" si="13"/>
        <v>0</v>
      </c>
    </row>
    <row r="83" spans="2:28" ht="14.25" customHeight="1">
      <c r="B83" s="29">
        <v>17</v>
      </c>
      <c r="C83" s="32">
        <f>COUNTIF($BA$30:$BA$53,CONCATENATE(C$65,$B83))</f>
        <v>0</v>
      </c>
      <c r="D83" s="36">
        <f>COUNTIF($BA$30:$BA$53,CONCATENATE(D$65,$B83))</f>
        <v>0</v>
      </c>
      <c r="E83" s="36">
        <f>COUNTIF($BA$30:$BA$53,CONCATENATE(E$65,$B83))</f>
        <v>0</v>
      </c>
      <c r="F83" s="33">
        <f>COUNTIF($BA$30:$BA$53,CONCATENATE(F$65,$B83))</f>
        <v>0</v>
      </c>
      <c r="G83" s="213"/>
      <c r="V83" s="125" t="s">
        <v>159</v>
      </c>
      <c r="W83" s="127" t="s">
        <v>20</v>
      </c>
      <c r="X83" s="118">
        <f>COUNTIF(BB$30:BB$53,CONCATENATE($V83,$W83))</f>
        <v>0</v>
      </c>
      <c r="Y83" s="91">
        <f>COUNTIF(BC$30:BC$53,CONCATENATE($V83,$W83))</f>
        <v>0</v>
      </c>
      <c r="Z83" s="88">
        <f>COUNTIF(BD$30:BD$53,CONCATENATE($V83,$W83))</f>
        <v>0</v>
      </c>
      <c r="AA83" s="140">
        <f t="shared" si="13"/>
        <v>0</v>
      </c>
    </row>
    <row r="84" spans="2:28" ht="14.25" customHeight="1">
      <c r="B84" s="29">
        <v>18</v>
      </c>
      <c r="C84" s="32">
        <f>COUNTIF($BA$30:$BA$53,CONCATENATE(C$65,$B84))</f>
        <v>0</v>
      </c>
      <c r="D84" s="36">
        <f>COUNTIF($BA$30:$BA$53,CONCATENATE(D$65,$B84))</f>
        <v>0</v>
      </c>
      <c r="E84" s="36">
        <f>COUNTIF($BA$30:$BA$53,CONCATENATE(E$65,$B84))</f>
        <v>0</v>
      </c>
      <c r="F84" s="33">
        <f>COUNTIF($BA$30:$BA$53,CONCATENATE(F$65,$B84))</f>
        <v>0</v>
      </c>
      <c r="G84" s="213"/>
      <c r="V84" s="125" t="s">
        <v>159</v>
      </c>
      <c r="W84" s="128" t="s">
        <v>148</v>
      </c>
      <c r="X84" s="119">
        <f>COUNTIF(BB$30:BB$53,CONCATENATE($V84,$W84))</f>
        <v>0</v>
      </c>
      <c r="Y84" s="120">
        <f>COUNTIF(BC$30:BC$53,CONCATENATE($V84,$W84))</f>
        <v>0</v>
      </c>
      <c r="Z84" s="93">
        <f>COUNTIF(BD$30:BD$53,CONCATENATE($V84,$W84))</f>
        <v>0</v>
      </c>
      <c r="AA84" s="141">
        <f t="shared" si="13"/>
        <v>0</v>
      </c>
    </row>
    <row r="85" spans="2:28" ht="14.25" customHeight="1">
      <c r="B85" s="29">
        <v>19</v>
      </c>
      <c r="C85" s="32">
        <f>COUNTIF($BA$30:$BA$53,CONCATENATE(C$65,$B85))</f>
        <v>0</v>
      </c>
      <c r="D85" s="36">
        <f>COUNTIF($BA$30:$BA$53,CONCATENATE(D$65,$B85))</f>
        <v>0</v>
      </c>
      <c r="E85" s="36">
        <f>COUNTIF($BA$30:$BA$53,CONCATENATE(E$65,$B85))</f>
        <v>0</v>
      </c>
      <c r="F85" s="33">
        <f>COUNTIF($BA$30:$BA$53,CONCATENATE(F$65,$B85))</f>
        <v>0</v>
      </c>
      <c r="G85" s="213"/>
      <c r="V85" s="126" t="s">
        <v>159</v>
      </c>
      <c r="W85" s="121" t="s">
        <v>145</v>
      </c>
      <c r="X85" s="122">
        <f>SUM(X81:X84)</f>
        <v>0</v>
      </c>
      <c r="Y85" s="123">
        <f t="shared" ref="Y85:Z85" si="14">SUM(Y81:Y84)</f>
        <v>0</v>
      </c>
      <c r="Z85" s="124">
        <f t="shared" si="14"/>
        <v>0</v>
      </c>
      <c r="AA85" s="124">
        <f t="shared" si="13"/>
        <v>0</v>
      </c>
    </row>
    <row r="86" spans="2:28" ht="14.25" customHeight="1">
      <c r="B86" s="29">
        <v>20</v>
      </c>
      <c r="C86" s="32">
        <f>COUNTIF($BA$30:$BA$53,CONCATENATE(C$65,$B86))</f>
        <v>0</v>
      </c>
      <c r="D86" s="36">
        <f>COUNTIF($BA$30:$BA$53,CONCATENATE(D$65,$B86))</f>
        <v>0</v>
      </c>
      <c r="E86" s="36">
        <f>COUNTIF($BA$30:$BA$53,CONCATENATE(E$65,$B86))</f>
        <v>0</v>
      </c>
      <c r="F86" s="33">
        <f>COUNTIF($BA$30:$BA$53,CONCATENATE(F$65,$B86))</f>
        <v>0</v>
      </c>
      <c r="G86" s="213"/>
      <c r="V86" s="148" t="s">
        <v>132</v>
      </c>
      <c r="W86" s="39" t="s">
        <v>147</v>
      </c>
      <c r="X86" s="117">
        <f>COUNTIF(BB$30:BB$53,CONCATENATE($V86,$W86))</f>
        <v>0</v>
      </c>
      <c r="Y86" s="89">
        <f>COUNTIF(BC$30:BC$53,CONCATENATE($V86,$W86))</f>
        <v>0</v>
      </c>
      <c r="Z86" s="90">
        <f>COUNTIF(BD$30:BD$53,CONCATENATE($V86,$W86))</f>
        <v>0</v>
      </c>
      <c r="AA86" s="139">
        <f t="shared" si="6"/>
        <v>0</v>
      </c>
    </row>
    <row r="87" spans="2:28" ht="14.25" customHeight="1">
      <c r="B87" s="29">
        <v>21</v>
      </c>
      <c r="C87" s="32">
        <f>COUNTIF($BA$30:$BA$53,CONCATENATE(C$65,$B87))</f>
        <v>0</v>
      </c>
      <c r="D87" s="36">
        <f>COUNTIF($BA$30:$BA$53,CONCATENATE(D$65,$B87))</f>
        <v>0</v>
      </c>
      <c r="E87" s="36">
        <f>COUNTIF($BA$30:$BA$53,CONCATENATE(E$65,$B87))</f>
        <v>0</v>
      </c>
      <c r="F87" s="33">
        <f>COUNTIF($BA$30:$BA$53,CONCATENATE(F$65,$B87))</f>
        <v>0</v>
      </c>
      <c r="G87" s="213"/>
      <c r="V87" s="125" t="s">
        <v>132</v>
      </c>
      <c r="W87" s="127" t="s">
        <v>19</v>
      </c>
      <c r="X87" s="118">
        <f>COUNTIF(BB$30:BB$53,CONCATENATE($V87,$W87))</f>
        <v>0</v>
      </c>
      <c r="Y87" s="91">
        <f>COUNTIF(BC$30:BC$53,CONCATENATE($V87,$W87))</f>
        <v>0</v>
      </c>
      <c r="Z87" s="88">
        <f>COUNTIF(BD$30:BD$53,CONCATENATE($V87,$W87))</f>
        <v>0</v>
      </c>
      <c r="AA87" s="140">
        <f t="shared" si="6"/>
        <v>0</v>
      </c>
    </row>
    <row r="88" spans="2:28" ht="14.25" customHeight="1">
      <c r="B88" s="29">
        <v>22</v>
      </c>
      <c r="C88" s="32">
        <f>COUNTIF($BA$30:$BA$53,CONCATENATE(C$65,$B88))</f>
        <v>0</v>
      </c>
      <c r="D88" s="36">
        <f>COUNTIF($BA$30:$BA$53,CONCATENATE(D$65,$B88))</f>
        <v>0</v>
      </c>
      <c r="E88" s="36">
        <f>COUNTIF($BA$30:$BA$53,CONCATENATE(E$65,$B88))</f>
        <v>0</v>
      </c>
      <c r="F88" s="33">
        <f>COUNTIF($BA$30:$BA$53,CONCATENATE(F$65,$B88))</f>
        <v>0</v>
      </c>
      <c r="G88" s="213"/>
      <c r="V88" s="125" t="s">
        <v>132</v>
      </c>
      <c r="W88" s="127" t="s">
        <v>20</v>
      </c>
      <c r="X88" s="118">
        <f>COUNTIF(BB$30:BB$53,CONCATENATE($V88,$W88))</f>
        <v>0</v>
      </c>
      <c r="Y88" s="91">
        <f>COUNTIF(BC$30:BC$53,CONCATENATE($V88,$W88))</f>
        <v>0</v>
      </c>
      <c r="Z88" s="88">
        <f>COUNTIF(BD$30:BD$53,CONCATENATE($V88,$W88))</f>
        <v>0</v>
      </c>
      <c r="AA88" s="140">
        <f t="shared" si="6"/>
        <v>0</v>
      </c>
    </row>
    <row r="89" spans="2:28" ht="14.25" customHeight="1">
      <c r="B89" s="29">
        <v>23</v>
      </c>
      <c r="C89" s="32">
        <f>COUNTIF($BA$30:$BA$53,CONCATENATE(C$65,$B89))</f>
        <v>0</v>
      </c>
      <c r="D89" s="36">
        <f>COUNTIF($BA$30:$BA$53,CONCATENATE(D$65,$B89))</f>
        <v>0</v>
      </c>
      <c r="E89" s="36">
        <f>COUNTIF($BA$30:$BA$53,CONCATENATE(E$65,$B89))</f>
        <v>0</v>
      </c>
      <c r="F89" s="33">
        <f>COUNTIF($BA$30:$BA$53,CONCATENATE(F$65,$B89))</f>
        <v>0</v>
      </c>
      <c r="G89" s="213"/>
      <c r="V89" s="125" t="s">
        <v>132</v>
      </c>
      <c r="W89" s="128" t="s">
        <v>148</v>
      </c>
      <c r="X89" s="119">
        <f>COUNTIF(BB$30:BB$53,CONCATENATE($V89,$W89))</f>
        <v>0</v>
      </c>
      <c r="Y89" s="120">
        <f>COUNTIF(BC$30:BC$53,CONCATENATE($V89,$W89))</f>
        <v>0</v>
      </c>
      <c r="Z89" s="93">
        <f>COUNTIF(BD$30:BD$53,CONCATENATE($V89,$W89))</f>
        <v>0</v>
      </c>
      <c r="AA89" s="141">
        <f t="shared" si="6"/>
        <v>0</v>
      </c>
    </row>
    <row r="90" spans="2:28" ht="14.25" customHeight="1">
      <c r="B90" s="29">
        <v>24</v>
      </c>
      <c r="C90" s="32">
        <f>COUNTIF($BA$30:$BA$53,CONCATENATE(C$65,$B90))</f>
        <v>0</v>
      </c>
      <c r="D90" s="36">
        <f>COUNTIF($BA$30:$BA$53,CONCATENATE(D$65,$B90))</f>
        <v>0</v>
      </c>
      <c r="E90" s="36">
        <f>COUNTIF($BA$30:$BA$53,CONCATENATE(E$65,$B90))</f>
        <v>0</v>
      </c>
      <c r="F90" s="33">
        <f>COUNTIF($BA$30:$BA$53,CONCATENATE(F$65,$B90))</f>
        <v>0</v>
      </c>
      <c r="G90" s="213"/>
      <c r="V90" s="126" t="s">
        <v>132</v>
      </c>
      <c r="W90" s="121" t="s">
        <v>145</v>
      </c>
      <c r="X90" s="122">
        <f>SUM(X86:X89)</f>
        <v>0</v>
      </c>
      <c r="Y90" s="123">
        <f t="shared" ref="Y90" si="15">SUM(Y86:Y89)</f>
        <v>0</v>
      </c>
      <c r="Z90" s="124">
        <f t="shared" ref="Z90" si="16">SUM(Z86:Z89)</f>
        <v>0</v>
      </c>
      <c r="AA90" s="124">
        <f t="shared" si="6"/>
        <v>0</v>
      </c>
    </row>
    <row r="91" spans="2:28" ht="14.25" customHeight="1">
      <c r="B91" s="29">
        <v>25</v>
      </c>
      <c r="C91" s="32">
        <f>COUNTIF($BA$30:$BA$53,CONCATENATE(C$65,$B91))</f>
        <v>0</v>
      </c>
      <c r="D91" s="36">
        <f>COUNTIF($BA$30:$BA$53,CONCATENATE(D$65,$B91))</f>
        <v>0</v>
      </c>
      <c r="E91" s="36">
        <f>COUNTIF($BA$30:$BA$53,CONCATENATE(E$65,$B91))</f>
        <v>0</v>
      </c>
      <c r="F91" s="33">
        <f>COUNTIF($BA$30:$BA$53,CONCATENATE(F$65,$B91))</f>
        <v>0</v>
      </c>
      <c r="G91" s="213"/>
      <c r="V91" s="148" t="s">
        <v>118</v>
      </c>
      <c r="W91" s="39" t="s">
        <v>147</v>
      </c>
      <c r="X91" s="117">
        <f>COUNTIF(BB$30:BB$53,CONCATENATE($V91,$W91))</f>
        <v>0</v>
      </c>
      <c r="Y91" s="89">
        <f>COUNTIF(BC$30:BC$53,CONCATENATE($V91,$W91))</f>
        <v>0</v>
      </c>
      <c r="Z91" s="90">
        <f>COUNTIF(BD$30:BD$53,CONCATENATE($V91,$W91))</f>
        <v>0</v>
      </c>
      <c r="AA91" s="139">
        <f t="shared" si="6"/>
        <v>0</v>
      </c>
    </row>
    <row r="92" spans="2:28" ht="14.25" customHeight="1">
      <c r="B92" s="29">
        <v>26</v>
      </c>
      <c r="C92" s="32">
        <f>COUNTIF($BA$30:$BA$53,CONCATENATE(C$65,$B92))</f>
        <v>0</v>
      </c>
      <c r="D92" s="36">
        <f>COUNTIF($BA$30:$BA$53,CONCATENATE(D$65,$B92))</f>
        <v>0</v>
      </c>
      <c r="E92" s="36">
        <f>COUNTIF($BA$30:$BA$53,CONCATENATE(E$65,$B92))</f>
        <v>0</v>
      </c>
      <c r="F92" s="33">
        <f>COUNTIF($BA$30:$BA$53,CONCATENATE(F$65,$B92))</f>
        <v>0</v>
      </c>
      <c r="G92" s="214"/>
      <c r="V92" s="125" t="s">
        <v>118</v>
      </c>
      <c r="W92" s="127" t="s">
        <v>19</v>
      </c>
      <c r="X92" s="118">
        <f>COUNTIF(BB$30:BB$53,CONCATENATE($V92,$W92))</f>
        <v>0</v>
      </c>
      <c r="Y92" s="91">
        <f>COUNTIF(BC$30:BC$53,CONCATENATE($V92,$W92))</f>
        <v>0</v>
      </c>
      <c r="Z92" s="88">
        <f>COUNTIF(BD$30:BD$53,CONCATENATE($V92,$W92))</f>
        <v>0</v>
      </c>
      <c r="AA92" s="140">
        <f t="shared" si="6"/>
        <v>0</v>
      </c>
    </row>
    <row r="93" spans="2:28" ht="14.25" customHeight="1">
      <c r="B93" s="29">
        <v>27</v>
      </c>
      <c r="C93" s="32">
        <f>COUNTIF($BA$30:$BA$53,CONCATENATE(C$65,$B93))</f>
        <v>0</v>
      </c>
      <c r="D93" s="36">
        <f>COUNTIF($BA$30:$BA$53,CONCATENATE(D$65,$B93))</f>
        <v>0</v>
      </c>
      <c r="E93" s="36">
        <f>COUNTIF($BA$30:$BA$53,CONCATENATE(E$65,$B93))</f>
        <v>0</v>
      </c>
      <c r="F93" s="33">
        <f>COUNTIF($BA$30:$BA$53,CONCATENATE(F$65,$B93))</f>
        <v>0</v>
      </c>
      <c r="G93" s="214"/>
      <c r="V93" s="125" t="s">
        <v>118</v>
      </c>
      <c r="W93" s="127" t="s">
        <v>20</v>
      </c>
      <c r="X93" s="118">
        <f>COUNTIF(BB$30:BB$53,CONCATENATE($V93,$W93))</f>
        <v>0</v>
      </c>
      <c r="Y93" s="91">
        <f>COUNTIF(BC$30:BC$53,CONCATENATE($V93,$W93))</f>
        <v>0</v>
      </c>
      <c r="Z93" s="88">
        <f>COUNTIF(BD$30:BD$53,CONCATENATE($V93,$W93))</f>
        <v>0</v>
      </c>
      <c r="AA93" s="140">
        <f t="shared" si="6"/>
        <v>0</v>
      </c>
    </row>
    <row r="94" spans="2:28" ht="14.25" customHeight="1">
      <c r="B94" s="29">
        <v>28</v>
      </c>
      <c r="C94" s="32">
        <f>COUNTIF($BA$30:$BA$53,CONCATENATE(C$65,$B94))</f>
        <v>0</v>
      </c>
      <c r="D94" s="36">
        <f>COUNTIF($BA$30:$BA$53,CONCATENATE(D$65,$B94))</f>
        <v>0</v>
      </c>
      <c r="E94" s="36">
        <f>COUNTIF($BA$30:$BA$53,CONCATENATE(E$65,$B94))</f>
        <v>0</v>
      </c>
      <c r="F94" s="33">
        <f>COUNTIF($BA$30:$BA$53,CONCATENATE(F$65,$B94))</f>
        <v>0</v>
      </c>
      <c r="G94" s="214"/>
      <c r="V94" s="125" t="s">
        <v>118</v>
      </c>
      <c r="W94" s="128" t="s">
        <v>148</v>
      </c>
      <c r="X94" s="119">
        <f>COUNTIF(BB$30:BB$53,CONCATENATE($V94,$W94))</f>
        <v>0</v>
      </c>
      <c r="Y94" s="120">
        <f>COUNTIF(BC$30:BC$53,CONCATENATE($V94,$W94))</f>
        <v>0</v>
      </c>
      <c r="Z94" s="93">
        <f>COUNTIF(BD$30:BD$53,CONCATENATE($V94,$W94))</f>
        <v>0</v>
      </c>
      <c r="AA94" s="141">
        <f t="shared" si="6"/>
        <v>0</v>
      </c>
    </row>
    <row r="95" spans="2:28" ht="14.25" customHeight="1">
      <c r="B95" s="29">
        <v>29</v>
      </c>
      <c r="C95" s="32">
        <f>COUNTIF($BA$30:$BA$53,CONCATENATE(C$65,$B95))</f>
        <v>0</v>
      </c>
      <c r="D95" s="36">
        <f>COUNTIF($BA$30:$BA$53,CONCATENATE(D$65,$B95))</f>
        <v>0</v>
      </c>
      <c r="E95" s="36">
        <f>COUNTIF($BA$30:$BA$53,CONCATENATE(E$65,$B95))</f>
        <v>0</v>
      </c>
      <c r="F95" s="33">
        <f>COUNTIF($BA$30:$BA$53,CONCATENATE(F$65,$B95))</f>
        <v>0</v>
      </c>
      <c r="G95" s="214"/>
      <c r="V95" s="126" t="s">
        <v>118</v>
      </c>
      <c r="W95" s="121" t="s">
        <v>145</v>
      </c>
      <c r="X95" s="122">
        <f>SUM(X91:X94)</f>
        <v>0</v>
      </c>
      <c r="Y95" s="123">
        <f t="shared" ref="Y95" si="17">SUM(Y91:Y94)</f>
        <v>0</v>
      </c>
      <c r="Z95" s="124">
        <f t="shared" ref="Z95" si="18">SUM(Z91:Z94)</f>
        <v>0</v>
      </c>
      <c r="AA95" s="124">
        <f t="shared" si="6"/>
        <v>0</v>
      </c>
    </row>
    <row r="96" spans="2:28" ht="14.25" customHeight="1">
      <c r="B96" s="29">
        <v>30</v>
      </c>
      <c r="C96" s="32">
        <f>COUNTIF($BA$30:$BA$53,CONCATENATE(C$65,$B96))</f>
        <v>0</v>
      </c>
      <c r="D96" s="36">
        <f>COUNTIF($BA$30:$BA$53,CONCATENATE(D$65,$B96))</f>
        <v>0</v>
      </c>
      <c r="E96" s="36">
        <f>COUNTIF($BA$30:$BA$53,CONCATENATE(E$65,$B96))</f>
        <v>0</v>
      </c>
      <c r="F96" s="33">
        <f>COUNTIF($BA$30:$BA$53,CONCATENATE(F$65,$B96))</f>
        <v>0</v>
      </c>
      <c r="G96" s="214"/>
      <c r="V96" s="148" t="s">
        <v>112</v>
      </c>
      <c r="W96" s="39" t="s">
        <v>147</v>
      </c>
      <c r="X96" s="117">
        <f>COUNTIF(BB$30:BB$53,CONCATENATE($V96,$W96))</f>
        <v>0</v>
      </c>
      <c r="Y96" s="89">
        <f>COUNTIF(BC$30:BC$53,CONCATENATE($V96,$W96))</f>
        <v>0</v>
      </c>
      <c r="Z96" s="90">
        <f>COUNTIF(BD$30:BD$53,CONCATENATE($V96,$W96))</f>
        <v>0</v>
      </c>
      <c r="AA96" s="139">
        <f t="shared" si="6"/>
        <v>0</v>
      </c>
    </row>
    <row r="97" spans="2:27" ht="14.25" customHeight="1">
      <c r="B97" s="29">
        <v>31</v>
      </c>
      <c r="C97" s="32">
        <f>COUNTIF($BA$30:$BA$53,CONCATENATE(C$65,$B97))</f>
        <v>0</v>
      </c>
      <c r="D97" s="36">
        <f>COUNTIF($BA$30:$BA$53,CONCATENATE(D$65,$B97))</f>
        <v>0</v>
      </c>
      <c r="E97" s="36">
        <f>COUNTIF($BA$30:$BA$53,CONCATENATE(E$65,$B97))</f>
        <v>0</v>
      </c>
      <c r="F97" s="33">
        <f>COUNTIF($BA$30:$BA$53,CONCATENATE(F$65,$B97))</f>
        <v>0</v>
      </c>
      <c r="G97" s="214"/>
      <c r="V97" s="125" t="s">
        <v>112</v>
      </c>
      <c r="W97" s="127" t="s">
        <v>19</v>
      </c>
      <c r="X97" s="118">
        <f>COUNTIF(BB$30:BB$53,CONCATENATE($V97,$W97))</f>
        <v>0</v>
      </c>
      <c r="Y97" s="91">
        <f>COUNTIF(BC$30:BC$53,CONCATENATE($V97,$W97))</f>
        <v>0</v>
      </c>
      <c r="Z97" s="88">
        <f>COUNTIF(BD$30:BD$53,CONCATENATE($V97,$W97))</f>
        <v>0</v>
      </c>
      <c r="AA97" s="140">
        <f t="shared" si="6"/>
        <v>0</v>
      </c>
    </row>
    <row r="98" spans="2:27" ht="14.25" customHeight="1">
      <c r="B98" s="29">
        <v>32</v>
      </c>
      <c r="C98" s="32">
        <f>COUNTIF($BA$30:$BA$53,CONCATENATE(C$65,$B98))</f>
        <v>0</v>
      </c>
      <c r="D98" s="36">
        <f>COUNTIF($BA$30:$BA$53,CONCATENATE(D$65,$B98))</f>
        <v>0</v>
      </c>
      <c r="E98" s="36">
        <f>COUNTIF($BA$30:$BA$53,CONCATENATE(E$65,$B98))</f>
        <v>0</v>
      </c>
      <c r="F98" s="33">
        <f>COUNTIF($BA$30:$BA$53,CONCATENATE(F$65,$B98))</f>
        <v>0</v>
      </c>
      <c r="G98" s="214"/>
      <c r="V98" s="125" t="s">
        <v>112</v>
      </c>
      <c r="W98" s="127" t="s">
        <v>20</v>
      </c>
      <c r="X98" s="118">
        <f>COUNTIF(BB$30:BB$53,CONCATENATE($V98,$W98))</f>
        <v>0</v>
      </c>
      <c r="Y98" s="91">
        <f>COUNTIF(BC$30:BC$53,CONCATENATE($V98,$W98))</f>
        <v>0</v>
      </c>
      <c r="Z98" s="88">
        <f>COUNTIF(BD$30:BD$53,CONCATENATE($V98,$W98))</f>
        <v>0</v>
      </c>
      <c r="AA98" s="140">
        <f t="shared" si="6"/>
        <v>0</v>
      </c>
    </row>
    <row r="99" spans="2:27" ht="14.25" customHeight="1">
      <c r="B99" s="29">
        <v>33</v>
      </c>
      <c r="C99" s="32">
        <f>COUNTIF($BA$30:$BA$53,CONCATENATE(C$65,$B99))</f>
        <v>0</v>
      </c>
      <c r="D99" s="36">
        <f>COUNTIF($BA$30:$BA$53,CONCATENATE(D$65,$B99))</f>
        <v>0</v>
      </c>
      <c r="E99" s="36">
        <f>COUNTIF($BA$30:$BA$53,CONCATENATE(E$65,$B99))</f>
        <v>0</v>
      </c>
      <c r="F99" s="33">
        <f>COUNTIF($BA$30:$BA$53,CONCATENATE(F$65,$B99))</f>
        <v>0</v>
      </c>
      <c r="G99" s="214"/>
      <c r="V99" s="125" t="s">
        <v>112</v>
      </c>
      <c r="W99" s="128" t="s">
        <v>148</v>
      </c>
      <c r="X99" s="119">
        <f>COUNTIF(BB$30:BB$53,CONCATENATE($V99,$W99))</f>
        <v>0</v>
      </c>
      <c r="Y99" s="120">
        <f>COUNTIF(BC$30:BC$53,CONCATENATE($V99,$W99))</f>
        <v>0</v>
      </c>
      <c r="Z99" s="93">
        <f>COUNTIF(BD$30:BD$53,CONCATENATE($V99,$W99))</f>
        <v>0</v>
      </c>
      <c r="AA99" s="141">
        <f t="shared" si="6"/>
        <v>0</v>
      </c>
    </row>
    <row r="100" spans="2:27" ht="14.25" customHeight="1">
      <c r="B100" s="29">
        <v>34</v>
      </c>
      <c r="C100" s="32">
        <f>COUNTIF($BA$30:$BA$53,CONCATENATE(C$65,$B100))</f>
        <v>0</v>
      </c>
      <c r="D100" s="36">
        <f>COUNTIF($BA$30:$BA$53,CONCATENATE(D$65,$B100))</f>
        <v>0</v>
      </c>
      <c r="E100" s="36">
        <f>COUNTIF($BA$30:$BA$53,CONCATENATE(E$65,$B100))</f>
        <v>0</v>
      </c>
      <c r="F100" s="33">
        <f>COUNTIF($BA$30:$BA$53,CONCATENATE(F$65,$B100))</f>
        <v>0</v>
      </c>
      <c r="G100" s="214"/>
      <c r="V100" s="126" t="s">
        <v>112</v>
      </c>
      <c r="W100" s="121" t="s">
        <v>145</v>
      </c>
      <c r="X100" s="122">
        <f>SUM(X96:X99)</f>
        <v>0</v>
      </c>
      <c r="Y100" s="123">
        <f t="shared" ref="Y100" si="19">SUM(Y96:Y99)</f>
        <v>0</v>
      </c>
      <c r="Z100" s="124">
        <f t="shared" ref="Z100" si="20">SUM(Z96:Z99)</f>
        <v>0</v>
      </c>
      <c r="AA100" s="124">
        <f t="shared" si="6"/>
        <v>0</v>
      </c>
    </row>
    <row r="101" spans="2:27" ht="14.25" customHeight="1">
      <c r="B101" s="29">
        <v>35</v>
      </c>
      <c r="C101" s="32">
        <f>COUNTIF($BA$30:$BA$53,CONCATENATE(C$65,$B101))</f>
        <v>0</v>
      </c>
      <c r="D101" s="36">
        <f>COUNTIF($BA$30:$BA$53,CONCATENATE(D$65,$B101))</f>
        <v>0</v>
      </c>
      <c r="E101" s="36">
        <f>COUNTIF($BA$30:$BA$53,CONCATENATE(E$65,$B101))</f>
        <v>0</v>
      </c>
      <c r="F101" s="33">
        <f>COUNTIF($BA$30:$BA$53,CONCATENATE(F$65,$B101))</f>
        <v>0</v>
      </c>
      <c r="G101" s="214"/>
    </row>
    <row r="102" spans="2:27" ht="14.25" customHeight="1">
      <c r="B102" s="29">
        <v>36</v>
      </c>
      <c r="C102" s="32">
        <f>COUNTIF($BA$30:$BA$53,CONCATENATE(C$65,$B102))</f>
        <v>0</v>
      </c>
      <c r="D102" s="36">
        <f>COUNTIF($BA$30:$BA$53,CONCATENATE(D$65,$B102))</f>
        <v>0</v>
      </c>
      <c r="E102" s="36">
        <f>COUNTIF($BA$30:$BA$53,CONCATENATE(E$65,$B102))</f>
        <v>0</v>
      </c>
      <c r="F102" s="33">
        <f>COUNTIF($BA$30:$BA$53,CONCATENATE(F$65,$B102))</f>
        <v>0</v>
      </c>
      <c r="G102" s="214"/>
      <c r="V102" s="131"/>
      <c r="W102" s="98"/>
      <c r="X102" s="72" t="s">
        <v>7</v>
      </c>
      <c r="Y102" s="70" t="s">
        <v>8</v>
      </c>
      <c r="Z102" s="71" t="s">
        <v>17</v>
      </c>
      <c r="AA102" s="145" t="s">
        <v>146</v>
      </c>
    </row>
    <row r="103" spans="2:27" ht="14.25" customHeight="1">
      <c r="B103" s="29">
        <v>37</v>
      </c>
      <c r="C103" s="32">
        <f>COUNTIF($BA$30:$BA$53,CONCATENATE(C$65,$B103))</f>
        <v>0</v>
      </c>
      <c r="D103" s="36">
        <f>COUNTIF($BA$30:$BA$53,CONCATENATE(D$65,$B103))</f>
        <v>0</v>
      </c>
      <c r="E103" s="36">
        <f>COUNTIF($BA$30:$BA$53,CONCATENATE(E$65,$B103))</f>
        <v>0</v>
      </c>
      <c r="F103" s="33">
        <f>COUNTIF($BA$30:$BA$53,CONCATENATE(F$65,$B103))</f>
        <v>0</v>
      </c>
      <c r="G103" s="214"/>
      <c r="V103" s="218" t="s">
        <v>134</v>
      </c>
      <c r="W103" s="39" t="s">
        <v>147</v>
      </c>
      <c r="X103" s="85">
        <f>COUNTIF(X$30:X$53,$W103)</f>
        <v>0</v>
      </c>
      <c r="Y103" s="89">
        <f>COUNTIF(Y$30:Y$53,$W103)</f>
        <v>0</v>
      </c>
      <c r="Z103" s="90">
        <f>COUNTIF(Z$30:Z$53,$W103)</f>
        <v>0</v>
      </c>
      <c r="AA103" s="142">
        <f>SUM(X103:Z103)</f>
        <v>0</v>
      </c>
    </row>
    <row r="104" spans="2:27" ht="14.25" customHeight="1">
      <c r="B104" s="29">
        <v>38</v>
      </c>
      <c r="C104" s="32">
        <f>COUNTIF($BA$30:$BA$53,CONCATENATE(C$65,$B104))</f>
        <v>0</v>
      </c>
      <c r="D104" s="36">
        <f>COUNTIF($BA$30:$BA$53,CONCATENATE(D$65,$B104))</f>
        <v>0</v>
      </c>
      <c r="E104" s="36">
        <f>COUNTIF($BA$30:$BA$53,CONCATENATE(E$65,$B104))</f>
        <v>0</v>
      </c>
      <c r="F104" s="33">
        <f>COUNTIF($BA$30:$BA$53,CONCATENATE(F$65,$B104))</f>
        <v>0</v>
      </c>
      <c r="G104" s="214"/>
      <c r="V104" s="129"/>
      <c r="W104" s="127" t="s">
        <v>19</v>
      </c>
      <c r="X104" s="100">
        <f>COUNTIF(X$30:X$53,$W104)</f>
        <v>0</v>
      </c>
      <c r="Y104" s="91">
        <f>COUNTIF(Y$30:Y$53,$W104)</f>
        <v>0</v>
      </c>
      <c r="Z104" s="88">
        <f>COUNTIF(Z$30:Z$53,$W104)</f>
        <v>0</v>
      </c>
      <c r="AA104" s="143">
        <f t="shared" ref="AA104:AA112" si="21">SUM(X104:Z104)</f>
        <v>0</v>
      </c>
    </row>
    <row r="105" spans="2:27" ht="14.25" customHeight="1">
      <c r="B105" s="29">
        <v>39</v>
      </c>
      <c r="C105" s="32">
        <f>COUNTIF($BA$30:$BA$53,CONCATENATE(C$65,$B105))</f>
        <v>0</v>
      </c>
      <c r="D105" s="36">
        <f>COUNTIF($BA$30:$BA$53,CONCATENATE(D$65,$B105))</f>
        <v>0</v>
      </c>
      <c r="E105" s="36">
        <f>COUNTIF($BA$30:$BA$53,CONCATENATE(E$65,$B105))</f>
        <v>0</v>
      </c>
      <c r="F105" s="33">
        <f>COUNTIF($BA$30:$BA$53,CONCATENATE(F$65,$B105))</f>
        <v>0</v>
      </c>
      <c r="G105" s="214"/>
      <c r="V105" s="129"/>
      <c r="W105" s="127" t="s">
        <v>20</v>
      </c>
      <c r="X105" s="100">
        <f>COUNTIF(X$30:X$53,$W105)</f>
        <v>0</v>
      </c>
      <c r="Y105" s="91">
        <f>COUNTIF(Y$30:Y$53,$W105)</f>
        <v>0</v>
      </c>
      <c r="Z105" s="88">
        <f>COUNTIF(Z$30:Z$53,$W105)</f>
        <v>0</v>
      </c>
      <c r="AA105" s="143">
        <f t="shared" si="21"/>
        <v>0</v>
      </c>
    </row>
    <row r="106" spans="2:27" ht="14.25" customHeight="1">
      <c r="B106" s="29">
        <v>40</v>
      </c>
      <c r="C106" s="32">
        <f>COUNTIF($BA$30:$BA$53,CONCATENATE(C$65,$B106))</f>
        <v>0</v>
      </c>
      <c r="D106" s="36">
        <f>COUNTIF($BA$30:$BA$53,CONCATENATE(D$65,$B106))</f>
        <v>0</v>
      </c>
      <c r="E106" s="36">
        <f>COUNTIF($BA$30:$BA$53,CONCATENATE(E$65,$B106))</f>
        <v>0</v>
      </c>
      <c r="F106" s="33">
        <f>COUNTIF($BA$30:$BA$53,CONCATENATE(F$65,$B106))</f>
        <v>0</v>
      </c>
      <c r="G106" s="214"/>
      <c r="V106" s="129"/>
      <c r="W106" s="128" t="s">
        <v>148</v>
      </c>
      <c r="X106" s="85">
        <f>COUNTIF(X$30:X$53,$W106)</f>
        <v>0</v>
      </c>
      <c r="Y106" s="89">
        <f>COUNTIF(Y$30:Y$53,$W106)</f>
        <v>0</v>
      </c>
      <c r="Z106" s="90">
        <f>COUNTIF(Z$30:Z$53,$W106)</f>
        <v>0</v>
      </c>
      <c r="AA106" s="144">
        <f t="shared" si="21"/>
        <v>0</v>
      </c>
    </row>
    <row r="107" spans="2:27" ht="14.25" customHeight="1">
      <c r="B107" s="29">
        <v>41</v>
      </c>
      <c r="C107" s="32">
        <f>COUNTIF($BA$30:$BA$53,CONCATENATE(C$65,$B107))</f>
        <v>0</v>
      </c>
      <c r="D107" s="36">
        <f>COUNTIF($BA$30:$BA$53,CONCATENATE(D$65,$B107))</f>
        <v>0</v>
      </c>
      <c r="E107" s="36">
        <f>COUNTIF($BA$30:$BA$53,CONCATENATE(E$65,$B107))</f>
        <v>0</v>
      </c>
      <c r="F107" s="33">
        <f>COUNTIF($BA$30:$BA$53,CONCATENATE(F$65,$B107))</f>
        <v>0</v>
      </c>
      <c r="G107" s="214"/>
      <c r="V107" s="130"/>
      <c r="W107" s="132" t="s">
        <v>146</v>
      </c>
      <c r="X107" s="133">
        <f>SUM(X103:X106)</f>
        <v>0</v>
      </c>
      <c r="Y107" s="134">
        <f>SUM(Y103:Y106)</f>
        <v>0</v>
      </c>
      <c r="Z107" s="135">
        <f>SUM(Z103:Z106)</f>
        <v>0</v>
      </c>
      <c r="AA107" s="135">
        <f t="shared" si="21"/>
        <v>0</v>
      </c>
    </row>
    <row r="108" spans="2:27" ht="14.25" customHeight="1">
      <c r="B108" s="29">
        <v>42</v>
      </c>
      <c r="C108" s="32">
        <f>COUNTIF($BA$30:$BA$53,CONCATENATE(C$65,$B108))</f>
        <v>0</v>
      </c>
      <c r="D108" s="36">
        <f>COUNTIF($BA$30:$BA$53,CONCATENATE(D$65,$B108))</f>
        <v>0</v>
      </c>
      <c r="E108" s="36">
        <f>COUNTIF($BA$30:$BA$53,CONCATENATE(E$65,$B108))</f>
        <v>0</v>
      </c>
      <c r="F108" s="33">
        <f>COUNTIF($BA$30:$BA$53,CONCATENATE(F$65,$B108))</f>
        <v>0</v>
      </c>
      <c r="G108" s="214"/>
      <c r="V108" s="136" t="s">
        <v>149</v>
      </c>
      <c r="W108" s="39" t="s">
        <v>147</v>
      </c>
      <c r="X108" s="85">
        <f>SUM(X81,X86,X91,X96)</f>
        <v>0</v>
      </c>
      <c r="Y108" s="89">
        <f t="shared" ref="Y108:Z108" si="22">SUM(Y81,Y86,Y91,Y96)</f>
        <v>0</v>
      </c>
      <c r="Z108" s="90">
        <f t="shared" si="22"/>
        <v>0</v>
      </c>
      <c r="AA108" s="142">
        <f t="shared" si="21"/>
        <v>0</v>
      </c>
    </row>
    <row r="109" spans="2:27" ht="14.25" customHeight="1">
      <c r="B109" s="29">
        <v>43</v>
      </c>
      <c r="C109" s="32">
        <f>COUNTIF($BA$30:$BA$53,CONCATENATE(C$65,$B109))</f>
        <v>0</v>
      </c>
      <c r="D109" s="36">
        <f>COUNTIF($BA$30:$BA$53,CONCATENATE(D$65,$B109))</f>
        <v>0</v>
      </c>
      <c r="E109" s="36">
        <f>COUNTIF($BA$30:$BA$53,CONCATENATE(E$65,$B109))</f>
        <v>0</v>
      </c>
      <c r="F109" s="33">
        <f>COUNTIF($BA$30:$BA$53,CONCATENATE(F$65,$B109))</f>
        <v>0</v>
      </c>
      <c r="G109" s="214"/>
      <c r="V109" s="99"/>
      <c r="W109" s="127" t="s">
        <v>19</v>
      </c>
      <c r="X109" s="100">
        <f t="shared" ref="X109:Z109" si="23">SUM(X82,X87,X92,X97)</f>
        <v>0</v>
      </c>
      <c r="Y109" s="91">
        <f t="shared" si="23"/>
        <v>0</v>
      </c>
      <c r="Z109" s="88">
        <f t="shared" si="23"/>
        <v>0</v>
      </c>
      <c r="AA109" s="143">
        <f t="shared" si="21"/>
        <v>0</v>
      </c>
    </row>
    <row r="110" spans="2:27" ht="14.25" customHeight="1">
      <c r="B110" s="29">
        <v>44</v>
      </c>
      <c r="C110" s="32">
        <f>COUNTIF($BA$30:$BA$53,CONCATENATE(C$65,$B110))</f>
        <v>0</v>
      </c>
      <c r="D110" s="36">
        <f>COUNTIF($BA$30:$BA$53,CONCATENATE(D$65,$B110))</f>
        <v>0</v>
      </c>
      <c r="E110" s="36">
        <f>COUNTIF($BA$30:$BA$53,CONCATENATE(E$65,$B110))</f>
        <v>0</v>
      </c>
      <c r="F110" s="33">
        <f>COUNTIF($BA$30:$BA$53,CONCATENATE(F$65,$B110))</f>
        <v>0</v>
      </c>
      <c r="G110" s="214"/>
      <c r="V110" s="99"/>
      <c r="W110" s="127" t="s">
        <v>20</v>
      </c>
      <c r="X110" s="100">
        <f t="shared" ref="X110:Z110" si="24">SUM(X83,X88,X93,X98)</f>
        <v>0</v>
      </c>
      <c r="Y110" s="91">
        <f t="shared" si="24"/>
        <v>0</v>
      </c>
      <c r="Z110" s="88">
        <f t="shared" si="24"/>
        <v>0</v>
      </c>
      <c r="AA110" s="143">
        <f t="shared" si="21"/>
        <v>0</v>
      </c>
    </row>
    <row r="111" spans="2:27" ht="14.25" customHeight="1">
      <c r="B111" s="29">
        <v>45</v>
      </c>
      <c r="C111" s="32">
        <f>COUNTIF($BA$30:$BA$53,CONCATENATE(C$65,$B111))</f>
        <v>0</v>
      </c>
      <c r="D111" s="36">
        <f>COUNTIF($BA$30:$BA$53,CONCATENATE(D$65,$B111))</f>
        <v>0</v>
      </c>
      <c r="E111" s="36">
        <f>COUNTIF($BA$30:$BA$53,CONCATENATE(E$65,$B111))</f>
        <v>0</v>
      </c>
      <c r="F111" s="33">
        <f>COUNTIF($BA$30:$BA$53,CONCATENATE(F$65,$B111))</f>
        <v>0</v>
      </c>
      <c r="G111" s="214"/>
      <c r="V111" s="99"/>
      <c r="W111" s="128" t="s">
        <v>148</v>
      </c>
      <c r="X111" s="85">
        <f t="shared" ref="X111:Z111" si="25">SUM(X84,X89,X94,X99)</f>
        <v>0</v>
      </c>
      <c r="Y111" s="89">
        <f t="shared" si="25"/>
        <v>0</v>
      </c>
      <c r="Z111" s="90">
        <f t="shared" si="25"/>
        <v>0</v>
      </c>
      <c r="AA111" s="144">
        <f t="shared" si="21"/>
        <v>0</v>
      </c>
    </row>
    <row r="112" spans="2:27" ht="14.25" customHeight="1">
      <c r="B112" s="29">
        <v>46</v>
      </c>
      <c r="C112" s="32">
        <f>COUNTIF($BA$30:$BA$53,CONCATENATE(C$65,$B112))</f>
        <v>0</v>
      </c>
      <c r="D112" s="36">
        <f>COUNTIF($BA$30:$BA$53,CONCATENATE(D$65,$B112))</f>
        <v>0</v>
      </c>
      <c r="E112" s="36">
        <f>COUNTIF($BA$30:$BA$53,CONCATENATE(E$65,$B112))</f>
        <v>0</v>
      </c>
      <c r="F112" s="33">
        <f>COUNTIF($BA$30:$BA$53,CONCATENATE(F$65,$B112))</f>
        <v>0</v>
      </c>
      <c r="G112" s="214"/>
      <c r="V112" s="40"/>
      <c r="W112" s="132" t="s">
        <v>146</v>
      </c>
      <c r="X112" s="133">
        <f>SUM(X108:X111)</f>
        <v>0</v>
      </c>
      <c r="Y112" s="134">
        <f>SUM(Y108:Y111)</f>
        <v>0</v>
      </c>
      <c r="Z112" s="135">
        <f>SUM(Z108:Z111)</f>
        <v>0</v>
      </c>
      <c r="AA112" s="135">
        <f t="shared" si="21"/>
        <v>0</v>
      </c>
    </row>
    <row r="113" spans="2:36" ht="14.25" customHeight="1">
      <c r="B113" s="29">
        <v>47</v>
      </c>
      <c r="C113" s="32">
        <f>COUNTIF($BA$30:$BA$53,CONCATENATE(C$65,$B113))</f>
        <v>0</v>
      </c>
      <c r="D113" s="36">
        <f>COUNTIF($BA$30:$BA$53,CONCATENATE(D$65,$B113))</f>
        <v>0</v>
      </c>
      <c r="E113" s="36">
        <f>COUNTIF($BA$30:$BA$53,CONCATENATE(E$65,$B113))</f>
        <v>0</v>
      </c>
      <c r="F113" s="33">
        <f>COUNTIF($BA$30:$BA$53,CONCATENATE(F$65,$B113))</f>
        <v>0</v>
      </c>
      <c r="G113" s="214"/>
      <c r="V113" s="52"/>
    </row>
    <row r="114" spans="2:36" ht="14.25" customHeight="1">
      <c r="B114" s="29">
        <v>48</v>
      </c>
      <c r="C114" s="32">
        <f>COUNTIF($BA$30:$BA$53,CONCATENATE(C$65,$B114))</f>
        <v>0</v>
      </c>
      <c r="D114" s="36">
        <f>COUNTIF($BA$30:$BA$53,CONCATENATE(D$65,$B114))</f>
        <v>0</v>
      </c>
      <c r="E114" s="36">
        <f>COUNTIF($BA$30:$BA$53,CONCATENATE(E$65,$B114))</f>
        <v>0</v>
      </c>
      <c r="F114" s="33">
        <f>COUNTIF($BA$30:$BA$53,CONCATENATE(F$65,$B114))</f>
        <v>0</v>
      </c>
      <c r="G114" s="214"/>
    </row>
    <row r="115" spans="2:36" ht="14.25" customHeight="1">
      <c r="B115" s="29">
        <v>49</v>
      </c>
      <c r="C115" s="32">
        <f>COUNTIF($BA$30:$BA$53,CONCATENATE(C$65,$B115))</f>
        <v>0</v>
      </c>
      <c r="D115" s="36">
        <f>COUNTIF($BA$30:$BA$53,CONCATENATE(D$65,$B115))</f>
        <v>0</v>
      </c>
      <c r="E115" s="36">
        <f>COUNTIF($BA$30:$BA$53,CONCATENATE(E$65,$B115))</f>
        <v>0</v>
      </c>
      <c r="F115" s="33">
        <f>COUNTIF($BA$30:$BA$53,CONCATENATE(F$65,$B115))</f>
        <v>0</v>
      </c>
      <c r="G115" s="214"/>
    </row>
    <row r="116" spans="2:36" ht="14.25" customHeight="1">
      <c r="B116" s="29">
        <v>50</v>
      </c>
      <c r="C116" s="32">
        <f>COUNTIF($BA$30:$BA$53,CONCATENATE(C$65,$B116))</f>
        <v>0</v>
      </c>
      <c r="D116" s="36">
        <f>COUNTIF($BA$30:$BA$53,CONCATENATE(D$65,$B116))</f>
        <v>0</v>
      </c>
      <c r="E116" s="36">
        <f>COUNTIF($BA$30:$BA$53,CONCATENATE(E$65,$B116))</f>
        <v>0</v>
      </c>
      <c r="F116" s="33">
        <f>COUNTIF($BA$30:$BA$53,CONCATENATE(F$65,$B116))</f>
        <v>0</v>
      </c>
      <c r="G116" s="214"/>
    </row>
    <row r="117" spans="2:36" ht="14.25" customHeight="1">
      <c r="B117" s="29">
        <v>51</v>
      </c>
      <c r="C117" s="32">
        <f>COUNTIF($BA$30:$BA$53,CONCATENATE(C$65,$B117))</f>
        <v>0</v>
      </c>
      <c r="D117" s="36">
        <f>COUNTIF($BA$30:$BA$53,CONCATENATE(D$65,$B117))</f>
        <v>0</v>
      </c>
      <c r="E117" s="36">
        <f>COUNTIF($BA$30:$BA$53,CONCATENATE(E$65,$B117))</f>
        <v>0</v>
      </c>
      <c r="F117" s="33">
        <f>COUNTIF($BA$30:$BA$53,CONCATENATE(F$65,$B117))</f>
        <v>0</v>
      </c>
      <c r="G117" s="214"/>
    </row>
    <row r="118" spans="2:36" ht="14.25" customHeight="1">
      <c r="B118" s="29">
        <v>52</v>
      </c>
      <c r="C118" s="32">
        <f>COUNTIF($BA$30:$BA$53,CONCATENATE(C$65,$B118))</f>
        <v>0</v>
      </c>
      <c r="D118" s="36">
        <f>COUNTIF($BA$30:$BA$53,CONCATENATE(D$65,$B118))</f>
        <v>0</v>
      </c>
      <c r="E118" s="36">
        <f>COUNTIF($BA$30:$BA$53,CONCATENATE(E$65,$B118))</f>
        <v>0</v>
      </c>
      <c r="F118" s="33">
        <f>COUNTIF($BA$30:$BA$53,CONCATENATE(F$65,$B118))</f>
        <v>0</v>
      </c>
      <c r="G118" s="214"/>
    </row>
    <row r="119" spans="2:36" ht="14.25" customHeight="1">
      <c r="B119" s="29">
        <v>53</v>
      </c>
      <c r="C119" s="32">
        <f>COUNTIF($BA$30:$BA$53,CONCATENATE(C$65,$B119))</f>
        <v>0</v>
      </c>
      <c r="D119" s="36">
        <f>COUNTIF($BA$30:$BA$53,CONCATENATE(D$65,$B119))</f>
        <v>0</v>
      </c>
      <c r="E119" s="36">
        <f>COUNTIF($BA$30:$BA$53,CONCATENATE(E$65,$B119))</f>
        <v>0</v>
      </c>
      <c r="F119" s="33">
        <f>COUNTIF($BA$30:$BA$53,CONCATENATE(F$65,$B119))</f>
        <v>0</v>
      </c>
      <c r="G119" s="214"/>
    </row>
    <row r="120" spans="2:36" ht="14.25" customHeight="1">
      <c r="B120" s="29">
        <v>54</v>
      </c>
      <c r="C120" s="32">
        <f>COUNTIF($BA$30:$BA$53,CONCATENATE(C$65,$B120))</f>
        <v>0</v>
      </c>
      <c r="D120" s="36">
        <f>COUNTIF($BA$30:$BA$53,CONCATENATE(D$65,$B120))</f>
        <v>0</v>
      </c>
      <c r="E120" s="36">
        <f>COUNTIF($BA$30:$BA$53,CONCATENATE(E$65,$B120))</f>
        <v>0</v>
      </c>
      <c r="F120" s="33">
        <f>COUNTIF($BA$30:$BA$53,CONCATENATE(F$65,$B120))</f>
        <v>0</v>
      </c>
      <c r="G120" s="214"/>
    </row>
    <row r="121" spans="2:36" ht="14.25" customHeight="1">
      <c r="B121" s="29">
        <v>55</v>
      </c>
      <c r="C121" s="32">
        <f>COUNTIF($BA$30:$BA$53,CONCATENATE(C$65,$B121))</f>
        <v>0</v>
      </c>
      <c r="D121" s="36">
        <f>COUNTIF($BA$30:$BA$53,CONCATENATE(D$65,$B121))</f>
        <v>0</v>
      </c>
      <c r="E121" s="36">
        <f>COUNTIF($BA$30:$BA$53,CONCATENATE(E$65,$B121))</f>
        <v>0</v>
      </c>
      <c r="F121" s="33">
        <f>COUNTIF($BA$30:$BA$53,CONCATENATE(F$65,$B121))</f>
        <v>0</v>
      </c>
      <c r="G121" s="214"/>
    </row>
    <row r="122" spans="2:36" ht="14.25" customHeight="1">
      <c r="B122" s="29">
        <v>56</v>
      </c>
      <c r="C122" s="32">
        <f>COUNTIF($BA$30:$BA$53,CONCATENATE(C$65,$B122))</f>
        <v>0</v>
      </c>
      <c r="D122" s="36">
        <f>COUNTIF($BA$30:$BA$53,CONCATENATE(D$65,$B122))</f>
        <v>0</v>
      </c>
      <c r="E122" s="36">
        <f>COUNTIF($BA$30:$BA$53,CONCATENATE(E$65,$B122))</f>
        <v>0</v>
      </c>
      <c r="F122" s="33">
        <f>COUNTIF($BA$30:$BA$53,CONCATENATE(F$65,$B122))</f>
        <v>0</v>
      </c>
      <c r="G122" s="214"/>
    </row>
    <row r="123" spans="2:36" ht="14.25" customHeight="1">
      <c r="B123" s="29">
        <v>57</v>
      </c>
      <c r="C123" s="32">
        <f>COUNTIF($BA$30:$BA$53,CONCATENATE(C$65,$B123))</f>
        <v>0</v>
      </c>
      <c r="D123" s="36">
        <f>COUNTIF($BA$30:$BA$53,CONCATENATE(D$65,$B123))</f>
        <v>0</v>
      </c>
      <c r="E123" s="36">
        <f>COUNTIF($BA$30:$BA$53,CONCATENATE(E$65,$B123))</f>
        <v>0</v>
      </c>
      <c r="F123" s="33">
        <f>COUNTIF($BA$30:$BA$53,CONCATENATE(F$65,$B123))</f>
        <v>0</v>
      </c>
      <c r="G123" s="214"/>
    </row>
    <row r="124" spans="2:36" ht="14.25" customHeight="1">
      <c r="B124" s="29">
        <v>58</v>
      </c>
      <c r="C124" s="32">
        <f>COUNTIF($BA$30:$BA$53,CONCATENATE(C$65,$B124))</f>
        <v>0</v>
      </c>
      <c r="D124" s="36">
        <f>COUNTIF($BA$30:$BA$53,CONCATENATE(D$65,$B124))</f>
        <v>0</v>
      </c>
      <c r="E124" s="36">
        <f>COUNTIF($BA$30:$BA$53,CONCATENATE(E$65,$B124))</f>
        <v>0</v>
      </c>
      <c r="F124" s="33">
        <f>COUNTIF($BA$30:$BA$53,CONCATENATE(F$65,$B124))</f>
        <v>0</v>
      </c>
      <c r="G124" s="214"/>
    </row>
    <row r="125" spans="2:36" ht="14.25" customHeight="1">
      <c r="B125" s="29">
        <v>59</v>
      </c>
      <c r="C125" s="32">
        <f>COUNTIF($BA$30:$BA$53,CONCATENATE(C$65,$B125))</f>
        <v>0</v>
      </c>
      <c r="D125" s="36">
        <f>COUNTIF($BA$30:$BA$53,CONCATENATE(D$65,$B125))</f>
        <v>0</v>
      </c>
      <c r="E125" s="36">
        <f>COUNTIF($BA$30:$BA$53,CONCATENATE(E$65,$B125))</f>
        <v>0</v>
      </c>
      <c r="F125" s="33">
        <f>COUNTIF($BA$30:$BA$53,CONCATENATE(F$65,$B125))</f>
        <v>0</v>
      </c>
      <c r="G125" s="214"/>
    </row>
    <row r="126" spans="2:36" ht="14.25" customHeight="1">
      <c r="B126" s="28">
        <v>60</v>
      </c>
      <c r="C126" s="24">
        <f>COUNTIF($BA$30:$BA$53,CONCATENATE(C$65,$B126))</f>
        <v>0</v>
      </c>
      <c r="D126" s="37">
        <f>COUNTIF($BA$30:$BA$53,CONCATENATE(D$65,$B126))</f>
        <v>0</v>
      </c>
      <c r="E126" s="37">
        <f>COUNTIF($BA$30:$BA$53,CONCATENATE(E$65,$B126))</f>
        <v>0</v>
      </c>
      <c r="F126" s="27">
        <f>COUNTIF($BA$30:$BA$53,CONCATENATE(F$65,$B126))</f>
        <v>0</v>
      </c>
      <c r="G126" s="214"/>
    </row>
    <row r="127" spans="2:36" ht="14.25" customHeight="1">
      <c r="B127" s="28"/>
      <c r="C127" s="24">
        <f>SUM(C66:C126)</f>
        <v>0</v>
      </c>
      <c r="D127" s="37">
        <f t="shared" ref="D127:F127" si="26">SUM(D66:D126)</f>
        <v>0</v>
      </c>
      <c r="E127" s="37">
        <f t="shared" si="26"/>
        <v>0</v>
      </c>
      <c r="F127" s="27">
        <f t="shared" si="26"/>
        <v>0</v>
      </c>
    </row>
    <row r="128" spans="2:36" ht="14.25" customHeight="1">
      <c r="B128" s="15"/>
      <c r="AG128" s="52">
        <f>COUNTIFS(AG30:AG32,"○",$W30:$W32,"供用")</f>
        <v>0</v>
      </c>
      <c r="AH128" s="52">
        <f>COUNTIFS(AH30:AH32,"○",$W30:$W32,"供用")</f>
        <v>0</v>
      </c>
      <c r="AI128" s="52">
        <f>COUNTIFS(AI30:AI32,"○",$W30:$W32,"供用")</f>
        <v>0</v>
      </c>
      <c r="AJ128" s="52">
        <f>COUNTIFS(AJ30:AJ32,"○",$W30:$W32,"供用")</f>
        <v>0</v>
      </c>
    </row>
    <row r="129" spans="2:7">
      <c r="B129" s="15"/>
    </row>
    <row r="130" spans="2:7">
      <c r="B130" s="15"/>
    </row>
    <row r="131" spans="2:7">
      <c r="B131" s="52" t="s">
        <v>258</v>
      </c>
      <c r="C131" s="52">
        <f>SUM(C117:C126)</f>
        <v>0</v>
      </c>
      <c r="D131" s="52">
        <f>SUM(D117:D126)</f>
        <v>0</v>
      </c>
      <c r="E131" s="52">
        <f>SUM(E117:E126)</f>
        <v>0</v>
      </c>
      <c r="F131" s="52">
        <f>SUM(F117:F126)</f>
        <v>0</v>
      </c>
      <c r="G131" s="52">
        <f>SUM(E131:F131)</f>
        <v>0</v>
      </c>
    </row>
    <row r="132" spans="2:7">
      <c r="B132" s="52" t="s">
        <v>257</v>
      </c>
      <c r="C132" s="52">
        <f>SUM(C107:C116)</f>
        <v>0</v>
      </c>
      <c r="D132" s="52">
        <f>SUM(D107:D116)</f>
        <v>0</v>
      </c>
      <c r="E132" s="52">
        <f>SUM(E107:E116)</f>
        <v>0</v>
      </c>
      <c r="F132" s="52">
        <f>SUM(F107:F116)</f>
        <v>0</v>
      </c>
      <c r="G132" s="52">
        <f t="shared" ref="G132:G136" si="27">SUM(E132:F132)</f>
        <v>0</v>
      </c>
    </row>
    <row r="133" spans="2:7">
      <c r="B133" s="52" t="s">
        <v>256</v>
      </c>
      <c r="C133" s="52">
        <f>SUM(C97:C106)</f>
        <v>0</v>
      </c>
      <c r="D133" s="52">
        <f>SUM(D97:D106)</f>
        <v>0</v>
      </c>
      <c r="E133" s="52">
        <f>SUM(E97:E106)</f>
        <v>0</v>
      </c>
      <c r="F133" s="52">
        <f>SUM(F97:F106)</f>
        <v>0</v>
      </c>
      <c r="G133" s="52">
        <f t="shared" si="27"/>
        <v>0</v>
      </c>
    </row>
    <row r="134" spans="2:7">
      <c r="B134" s="52" t="s">
        <v>255</v>
      </c>
      <c r="C134" s="52">
        <f>SUM(C87:C96)</f>
        <v>0</v>
      </c>
      <c r="D134" s="52">
        <f>SUM(D87:D96)</f>
        <v>0</v>
      </c>
      <c r="E134" s="52">
        <f>SUM(E87:E96)</f>
        <v>0</v>
      </c>
      <c r="F134" s="52">
        <f>SUM(F87:F96)</f>
        <v>0</v>
      </c>
      <c r="G134" s="52">
        <f t="shared" si="27"/>
        <v>0</v>
      </c>
    </row>
    <row r="135" spans="2:7">
      <c r="B135" s="52" t="s">
        <v>254</v>
      </c>
      <c r="C135" s="52">
        <f>SUM(C77:C86)</f>
        <v>0</v>
      </c>
      <c r="D135" s="52">
        <f>SUM(D77:D86)</f>
        <v>0</v>
      </c>
      <c r="E135" s="52">
        <f>SUM(E77:E86)</f>
        <v>0</v>
      </c>
      <c r="F135" s="52">
        <f>SUM(F77:F86)</f>
        <v>0</v>
      </c>
      <c r="G135" s="52">
        <f t="shared" si="27"/>
        <v>0</v>
      </c>
    </row>
    <row r="136" spans="2:7">
      <c r="B136" s="52" t="s">
        <v>253</v>
      </c>
      <c r="C136" s="52">
        <f>SUM(C67:C76)</f>
        <v>0</v>
      </c>
      <c r="D136" s="52">
        <f t="shared" ref="D136:F136" si="28">SUM(D67:D76)</f>
        <v>0</v>
      </c>
      <c r="E136" s="52">
        <f t="shared" si="28"/>
        <v>0</v>
      </c>
      <c r="F136" s="52">
        <f t="shared" si="28"/>
        <v>0</v>
      </c>
      <c r="G136" s="52">
        <f t="shared" si="27"/>
        <v>0</v>
      </c>
    </row>
  </sheetData>
  <sheetProtection autoFilter="0"/>
  <autoFilter ref="A5:BD128">
    <filterColumn colId="26" showButton="0"/>
    <filterColumn colId="28" showButton="0"/>
  </autoFilter>
  <mergeCells count="61">
    <mergeCell ref="AK62:AN62"/>
    <mergeCell ref="X56:Y56"/>
    <mergeCell ref="X57:Y58"/>
    <mergeCell ref="Z57:Z58"/>
    <mergeCell ref="L56:M56"/>
    <mergeCell ref="L57:M58"/>
    <mergeCell ref="R3:R5"/>
    <mergeCell ref="M4:M5"/>
    <mergeCell ref="L4:L5"/>
    <mergeCell ref="N4:N5"/>
    <mergeCell ref="O4:O5"/>
    <mergeCell ref="N3:O3"/>
    <mergeCell ref="L3:M3"/>
    <mergeCell ref="AB59:AB62"/>
    <mergeCell ref="AK4:AK5"/>
    <mergeCell ref="AL4:AL5"/>
    <mergeCell ref="AM4:AM5"/>
    <mergeCell ref="AN4:AN5"/>
    <mergeCell ref="AK3:AN3"/>
    <mergeCell ref="K59:K62"/>
    <mergeCell ref="L59:M60"/>
    <mergeCell ref="L61:M61"/>
    <mergeCell ref="L62:M62"/>
    <mergeCell ref="X59:Y60"/>
    <mergeCell ref="Z59:Z60"/>
    <mergeCell ref="AA59:AA62"/>
    <mergeCell ref="AA56:AA58"/>
    <mergeCell ref="X61:Y61"/>
    <mergeCell ref="X62:Y62"/>
    <mergeCell ref="AB56:AB58"/>
    <mergeCell ref="K56:K58"/>
    <mergeCell ref="AK55:AN55"/>
    <mergeCell ref="H3:H5"/>
    <mergeCell ref="W3:W5"/>
    <mergeCell ref="X3:X5"/>
    <mergeCell ref="K3:K5"/>
    <mergeCell ref="P3:P5"/>
    <mergeCell ref="I3:I5"/>
    <mergeCell ref="S3:S5"/>
    <mergeCell ref="AA3:AB5"/>
    <mergeCell ref="AC3:AD5"/>
    <mergeCell ref="B3:B5"/>
    <mergeCell ref="C3:C5"/>
    <mergeCell ref="T3:T5"/>
    <mergeCell ref="Y3:Y5"/>
    <mergeCell ref="Z3:Z5"/>
    <mergeCell ref="D3:D5"/>
    <mergeCell ref="E3:E5"/>
    <mergeCell ref="F3:F5"/>
    <mergeCell ref="G3:G5"/>
    <mergeCell ref="AX3:AX5"/>
    <mergeCell ref="AY3:AY5"/>
    <mergeCell ref="AU3:AU5"/>
    <mergeCell ref="AS3:AS5"/>
    <mergeCell ref="AR3:AR5"/>
    <mergeCell ref="AF3:AF5"/>
    <mergeCell ref="AE3:AE5"/>
    <mergeCell ref="AP3:AP5"/>
    <mergeCell ref="AO3:AO5"/>
    <mergeCell ref="AT3:AT5"/>
    <mergeCell ref="AQ3:AQ5"/>
  </mergeCells>
  <phoneticPr fontId="8"/>
  <conditionalFormatting sqref="G30:G32">
    <cfRule type="cellIs" dxfId="317" priority="1462" operator="equal">
      <formula>"農水"</formula>
    </cfRule>
    <cfRule type="cellIs" dxfId="316" priority="1463" operator="equal">
      <formula>"運輸"</formula>
    </cfRule>
    <cfRule type="cellIs" dxfId="315" priority="1464" operator="equal">
      <formula>"建設"</formula>
    </cfRule>
  </conditionalFormatting>
  <conditionalFormatting sqref="H30:O32">
    <cfRule type="cellIs" dxfId="314" priority="1447" operator="equal">
      <formula>"角落"</formula>
    </cfRule>
    <cfRule type="cellIs" dxfId="313" priority="1448" operator="equal">
      <formula>"門扉"</formula>
    </cfRule>
    <cfRule type="cellIs" dxfId="312" priority="1449" operator="equal">
      <formula>"樋門"</formula>
    </cfRule>
    <cfRule type="cellIs" dxfId="311" priority="1450" operator="equal">
      <formula>"水門"</formula>
    </cfRule>
  </conditionalFormatting>
  <conditionalFormatting sqref="X65:Z65">
    <cfRule type="cellIs" dxfId="310" priority="1404" operator="equal">
      <formula>"農水"</formula>
    </cfRule>
    <cfRule type="cellIs" dxfId="309" priority="1405" operator="equal">
      <formula>"運輸"</formula>
    </cfRule>
    <cfRule type="cellIs" dxfId="308" priority="1406" operator="equal">
      <formula>"建設"</formula>
    </cfRule>
  </conditionalFormatting>
  <conditionalFormatting sqref="AF57:AF60">
    <cfRule type="cellIs" dxfId="307" priority="1400" operator="equal">
      <formula>"角落"</formula>
    </cfRule>
    <cfRule type="cellIs" dxfId="306" priority="1401" operator="equal">
      <formula>"門扉"</formula>
    </cfRule>
    <cfRule type="cellIs" dxfId="305" priority="1402" operator="equal">
      <formula>"樋門"</formula>
    </cfRule>
    <cfRule type="cellIs" dxfId="304" priority="1403" operator="equal">
      <formula>"水門"</formula>
    </cfRule>
  </conditionalFormatting>
  <conditionalFormatting sqref="C65:F65">
    <cfRule type="cellIs" dxfId="303" priority="1396" operator="equal">
      <formula>"角落"</formula>
    </cfRule>
    <cfRule type="cellIs" dxfId="302" priority="1397" operator="equal">
      <formula>"門扉"</formula>
    </cfRule>
    <cfRule type="cellIs" dxfId="301" priority="1398" operator="equal">
      <formula>"樋門"</formula>
    </cfRule>
    <cfRule type="cellIs" dxfId="300" priority="1399" operator="equal">
      <formula>"水門"</formula>
    </cfRule>
  </conditionalFormatting>
  <conditionalFormatting sqref="W103:W106 W96:W99 W91:W94 W86:W89 W76:W79 W66:W69 W71:W74">
    <cfRule type="cellIs" dxfId="299" priority="1388" operator="equal">
      <formula>"角落"</formula>
    </cfRule>
    <cfRule type="cellIs" dxfId="298" priority="1389" operator="equal">
      <formula>"門扉"</formula>
    </cfRule>
    <cfRule type="cellIs" dxfId="297" priority="1390" operator="equal">
      <formula>"樋門"</formula>
    </cfRule>
    <cfRule type="cellIs" dxfId="296" priority="1391" operator="equal">
      <formula>"水門"</formula>
    </cfRule>
  </conditionalFormatting>
  <conditionalFormatting sqref="W108:W111">
    <cfRule type="cellIs" dxfId="295" priority="1384" operator="equal">
      <formula>"角落"</formula>
    </cfRule>
    <cfRule type="cellIs" dxfId="294" priority="1385" operator="equal">
      <formula>"門扉"</formula>
    </cfRule>
    <cfRule type="cellIs" dxfId="293" priority="1386" operator="equal">
      <formula>"樋門"</formula>
    </cfRule>
    <cfRule type="cellIs" dxfId="292" priority="1387" operator="equal">
      <formula>"水門"</formula>
    </cfRule>
  </conditionalFormatting>
  <conditionalFormatting sqref="X102:Z102">
    <cfRule type="cellIs" dxfId="291" priority="1381" operator="equal">
      <formula>"農水"</formula>
    </cfRule>
    <cfRule type="cellIs" dxfId="290" priority="1382" operator="equal">
      <formula>"運輸"</formula>
    </cfRule>
    <cfRule type="cellIs" dxfId="289" priority="1383" operator="equal">
      <formula>"建設"</formula>
    </cfRule>
  </conditionalFormatting>
  <conditionalFormatting sqref="C56:C62">
    <cfRule type="cellIs" dxfId="288" priority="1375" operator="equal">
      <formula>"供用"</formula>
    </cfRule>
    <cfRule type="cellIs" dxfId="287" priority="1376" operator="equal">
      <formula>"日常閉"</formula>
    </cfRule>
    <cfRule type="cellIs" dxfId="286" priority="1377" operator="equal">
      <formula>"常時閉"</formula>
    </cfRule>
    <cfRule type="cellIs" dxfId="285" priority="1378" operator="equal">
      <formula>"移管"</formula>
    </cfRule>
    <cfRule type="cellIs" dxfId="284" priority="1379" operator="equal">
      <formula>"廃止済"</formula>
    </cfRule>
  </conditionalFormatting>
  <conditionalFormatting sqref="C56:C62">
    <cfRule type="cellIs" dxfId="283" priority="1374" operator="equal">
      <formula>"廃止待"</formula>
    </cfRule>
  </conditionalFormatting>
  <conditionalFormatting sqref="V56:V62">
    <cfRule type="cellIs" dxfId="282" priority="1369" operator="equal">
      <formula>"供用"</formula>
    </cfRule>
    <cfRule type="cellIs" dxfId="281" priority="1370" operator="equal">
      <formula>"日常閉"</formula>
    </cfRule>
    <cfRule type="cellIs" dxfId="280" priority="1371" operator="equal">
      <formula>"常時閉"</formula>
    </cfRule>
    <cfRule type="cellIs" dxfId="279" priority="1372" operator="equal">
      <formula>"移管"</formula>
    </cfRule>
    <cfRule type="cellIs" dxfId="278" priority="1373" operator="equal">
      <formula>"廃止済"</formula>
    </cfRule>
  </conditionalFormatting>
  <conditionalFormatting sqref="V56:V62">
    <cfRule type="cellIs" dxfId="277" priority="1368" operator="equal">
      <formula>"廃止待"</formula>
    </cfRule>
  </conditionalFormatting>
  <conditionalFormatting sqref="W81:W84">
    <cfRule type="cellIs" dxfId="276" priority="1359" operator="equal">
      <formula>"角落"</formula>
    </cfRule>
    <cfRule type="cellIs" dxfId="275" priority="1360" operator="equal">
      <formula>"門扉"</formula>
    </cfRule>
    <cfRule type="cellIs" dxfId="274" priority="1361" operator="equal">
      <formula>"樋門"</formula>
    </cfRule>
    <cfRule type="cellIs" dxfId="273" priority="1362" operator="equal">
      <formula>"水門"</formula>
    </cfRule>
  </conditionalFormatting>
  <conditionalFormatting sqref="V66:V100">
    <cfRule type="cellIs" dxfId="272" priority="1354" operator="equal">
      <formula>"供用"</formula>
    </cfRule>
    <cfRule type="cellIs" dxfId="271" priority="1355" operator="equal">
      <formula>"日常閉"</formula>
    </cfRule>
    <cfRule type="cellIs" dxfId="270" priority="1356" operator="equal">
      <formula>"常時閉"</formula>
    </cfRule>
    <cfRule type="cellIs" dxfId="269" priority="1357" operator="equal">
      <formula>"移管"</formula>
    </cfRule>
    <cfRule type="cellIs" dxfId="268" priority="1358" operator="equal">
      <formula>"廃止済"</formula>
    </cfRule>
  </conditionalFormatting>
  <conditionalFormatting sqref="V66:V100">
    <cfRule type="cellIs" dxfId="267" priority="1353" operator="equal">
      <formula>"廃止待"</formula>
    </cfRule>
  </conditionalFormatting>
  <conditionalFormatting sqref="AR32 R32:S32">
    <cfRule type="cellIs" dxfId="266" priority="1311" operator="notEqual">
      <formula>""</formula>
    </cfRule>
    <cfRule type="expression" dxfId="265" priority="1313">
      <formula>$I32="電動"</formula>
    </cfRule>
  </conditionalFormatting>
  <conditionalFormatting sqref="AR30:AR31">
    <cfRule type="cellIs" dxfId="264" priority="1293" operator="notEqual">
      <formula>""</formula>
    </cfRule>
    <cfRule type="expression" dxfId="263" priority="1294">
      <formula>$I30="電動"</formula>
    </cfRule>
  </conditionalFormatting>
  <conditionalFormatting sqref="AG62:AJ62">
    <cfRule type="cellIs" dxfId="262" priority="382" operator="equal">
      <formula>"NG"</formula>
    </cfRule>
  </conditionalFormatting>
  <conditionalFormatting sqref="W30:W32">
    <cfRule type="cellIs" dxfId="261" priority="1380" operator="equal">
      <formula>"廃止待"</formula>
    </cfRule>
    <cfRule type="cellIs" dxfId="260" priority="1444" operator="equal">
      <formula>"供用"</formula>
    </cfRule>
    <cfRule type="cellIs" dxfId="259" priority="1445" operator="equal">
      <formula>"日常閉"</formula>
    </cfRule>
    <cfRule type="cellIs" dxfId="258" priority="1446" operator="equal">
      <formula>"常時閉"</formula>
    </cfRule>
    <cfRule type="cellIs" dxfId="257" priority="1451" operator="equal">
      <formula>"移管"</formula>
    </cfRule>
    <cfRule type="cellIs" dxfId="256" priority="1452" operator="equal">
      <formula>"廃止済"</formula>
    </cfRule>
  </conditionalFormatting>
  <conditionalFormatting sqref="G33:G35">
    <cfRule type="cellIs" dxfId="255" priority="253" operator="equal">
      <formula>"農水"</formula>
    </cfRule>
    <cfRule type="cellIs" dxfId="254" priority="254" operator="equal">
      <formula>"運輸"</formula>
    </cfRule>
    <cfRule type="cellIs" dxfId="253" priority="255" operator="equal">
      <formula>"建設"</formula>
    </cfRule>
  </conditionalFormatting>
  <conditionalFormatting sqref="H33:O35">
    <cfRule type="cellIs" dxfId="252" priority="247" operator="equal">
      <formula>"角落"</formula>
    </cfRule>
    <cfRule type="cellIs" dxfId="251" priority="248" operator="equal">
      <formula>"門扉"</formula>
    </cfRule>
    <cfRule type="cellIs" dxfId="250" priority="249" operator="equal">
      <formula>"樋門"</formula>
    </cfRule>
    <cfRule type="cellIs" dxfId="249" priority="250" operator="equal">
      <formula>"水門"</formula>
    </cfRule>
  </conditionalFormatting>
  <conditionalFormatting sqref="AR35 R35:S35">
    <cfRule type="cellIs" dxfId="248" priority="241" operator="notEqual">
      <formula>""</formula>
    </cfRule>
    <cfRule type="expression" dxfId="247" priority="242">
      <formula>$I35="電動"</formula>
    </cfRule>
  </conditionalFormatting>
  <conditionalFormatting sqref="AR33:AR34">
    <cfRule type="cellIs" dxfId="246" priority="239" operator="notEqual">
      <formula>""</formula>
    </cfRule>
    <cfRule type="expression" dxfId="245" priority="240">
      <formula>$I33="電動"</formula>
    </cfRule>
  </conditionalFormatting>
  <conditionalFormatting sqref="W33:W35">
    <cfRule type="cellIs" dxfId="244" priority="243" operator="equal">
      <formula>"廃止待"</formula>
    </cfRule>
    <cfRule type="cellIs" dxfId="243" priority="244" operator="equal">
      <formula>"供用"</formula>
    </cfRule>
    <cfRule type="cellIs" dxfId="242" priority="245" operator="equal">
      <formula>"日常閉"</formula>
    </cfRule>
    <cfRule type="cellIs" dxfId="241" priority="246" operator="equal">
      <formula>"常時閉"</formula>
    </cfRule>
    <cfRule type="cellIs" dxfId="240" priority="251" operator="equal">
      <formula>"移管"</formula>
    </cfRule>
    <cfRule type="cellIs" dxfId="239" priority="252" operator="equal">
      <formula>"廃止済"</formula>
    </cfRule>
  </conditionalFormatting>
  <conditionalFormatting sqref="G36:G38">
    <cfRule type="cellIs" dxfId="238" priority="236" operator="equal">
      <formula>"農水"</formula>
    </cfRule>
    <cfRule type="cellIs" dxfId="237" priority="237" operator="equal">
      <formula>"運輸"</formula>
    </cfRule>
    <cfRule type="cellIs" dxfId="236" priority="238" operator="equal">
      <formula>"建設"</formula>
    </cfRule>
  </conditionalFormatting>
  <conditionalFormatting sqref="H36:O38">
    <cfRule type="cellIs" dxfId="235" priority="230" operator="equal">
      <formula>"角落"</formula>
    </cfRule>
    <cfRule type="cellIs" dxfId="234" priority="231" operator="equal">
      <formula>"門扉"</formula>
    </cfRule>
    <cfRule type="cellIs" dxfId="233" priority="232" operator="equal">
      <formula>"樋門"</formula>
    </cfRule>
    <cfRule type="cellIs" dxfId="232" priority="233" operator="equal">
      <formula>"水門"</formula>
    </cfRule>
  </conditionalFormatting>
  <conditionalFormatting sqref="AR38 R38:S38">
    <cfRule type="cellIs" dxfId="231" priority="224" operator="notEqual">
      <formula>""</formula>
    </cfRule>
    <cfRule type="expression" dxfId="230" priority="225">
      <formula>$I38="電動"</formula>
    </cfRule>
  </conditionalFormatting>
  <conditionalFormatting sqref="AR36:AR37">
    <cfRule type="cellIs" dxfId="229" priority="222" operator="notEqual">
      <formula>""</formula>
    </cfRule>
    <cfRule type="expression" dxfId="228" priority="223">
      <formula>$I36="電動"</formula>
    </cfRule>
  </conditionalFormatting>
  <conditionalFormatting sqref="W36:W38">
    <cfRule type="cellIs" dxfId="227" priority="226" operator="equal">
      <formula>"廃止待"</formula>
    </cfRule>
    <cfRule type="cellIs" dxfId="226" priority="227" operator="equal">
      <formula>"供用"</formula>
    </cfRule>
    <cfRule type="cellIs" dxfId="225" priority="228" operator="equal">
      <formula>"日常閉"</formula>
    </cfRule>
    <cfRule type="cellIs" dxfId="224" priority="229" operator="equal">
      <formula>"常時閉"</formula>
    </cfRule>
    <cfRule type="cellIs" dxfId="223" priority="234" operator="equal">
      <formula>"移管"</formula>
    </cfRule>
    <cfRule type="cellIs" dxfId="222" priority="235" operator="equal">
      <formula>"廃止済"</formula>
    </cfRule>
  </conditionalFormatting>
  <conditionalFormatting sqref="G39:G41">
    <cfRule type="cellIs" dxfId="221" priority="219" operator="equal">
      <formula>"農水"</formula>
    </cfRule>
    <cfRule type="cellIs" dxfId="220" priority="220" operator="equal">
      <formula>"運輸"</formula>
    </cfRule>
    <cfRule type="cellIs" dxfId="219" priority="221" operator="equal">
      <formula>"建設"</formula>
    </cfRule>
  </conditionalFormatting>
  <conditionalFormatting sqref="H39:O41">
    <cfRule type="cellIs" dxfId="218" priority="213" operator="equal">
      <formula>"角落"</formula>
    </cfRule>
    <cfRule type="cellIs" dxfId="217" priority="214" operator="equal">
      <formula>"門扉"</formula>
    </cfRule>
    <cfRule type="cellIs" dxfId="216" priority="215" operator="equal">
      <formula>"樋門"</formula>
    </cfRule>
    <cfRule type="cellIs" dxfId="215" priority="216" operator="equal">
      <formula>"水門"</formula>
    </cfRule>
  </conditionalFormatting>
  <conditionalFormatting sqref="AR41 R41:S41">
    <cfRule type="cellIs" dxfId="214" priority="207" operator="notEqual">
      <formula>""</formula>
    </cfRule>
    <cfRule type="expression" dxfId="213" priority="208">
      <formula>$I41="電動"</formula>
    </cfRule>
  </conditionalFormatting>
  <conditionalFormatting sqref="AR39:AR40">
    <cfRule type="cellIs" dxfId="212" priority="205" operator="notEqual">
      <formula>""</formula>
    </cfRule>
    <cfRule type="expression" dxfId="211" priority="206">
      <formula>$I39="電動"</formula>
    </cfRule>
  </conditionalFormatting>
  <conditionalFormatting sqref="W39:W41">
    <cfRule type="cellIs" dxfId="210" priority="209" operator="equal">
      <formula>"廃止待"</formula>
    </cfRule>
    <cfRule type="cellIs" dxfId="209" priority="210" operator="equal">
      <formula>"供用"</formula>
    </cfRule>
    <cfRule type="cellIs" dxfId="208" priority="211" operator="equal">
      <formula>"日常閉"</formula>
    </cfRule>
    <cfRule type="cellIs" dxfId="207" priority="212" operator="equal">
      <formula>"常時閉"</formula>
    </cfRule>
    <cfRule type="cellIs" dxfId="206" priority="217" operator="equal">
      <formula>"移管"</formula>
    </cfRule>
    <cfRule type="cellIs" dxfId="205" priority="218" operator="equal">
      <formula>"廃止済"</formula>
    </cfRule>
  </conditionalFormatting>
  <conditionalFormatting sqref="G42:G44">
    <cfRule type="cellIs" dxfId="204" priority="202" operator="equal">
      <formula>"農水"</formula>
    </cfRule>
    <cfRule type="cellIs" dxfId="203" priority="203" operator="equal">
      <formula>"運輸"</formula>
    </cfRule>
    <cfRule type="cellIs" dxfId="202" priority="204" operator="equal">
      <formula>"建設"</formula>
    </cfRule>
  </conditionalFormatting>
  <conditionalFormatting sqref="H42:O44">
    <cfRule type="cellIs" dxfId="201" priority="196" operator="equal">
      <formula>"角落"</formula>
    </cfRule>
    <cfRule type="cellIs" dxfId="200" priority="197" operator="equal">
      <formula>"門扉"</formula>
    </cfRule>
    <cfRule type="cellIs" dxfId="199" priority="198" operator="equal">
      <formula>"樋門"</formula>
    </cfRule>
    <cfRule type="cellIs" dxfId="198" priority="199" operator="equal">
      <formula>"水門"</formula>
    </cfRule>
  </conditionalFormatting>
  <conditionalFormatting sqref="AR44 R44:S44">
    <cfRule type="cellIs" dxfId="197" priority="190" operator="notEqual">
      <formula>""</formula>
    </cfRule>
    <cfRule type="expression" dxfId="196" priority="191">
      <formula>$I44="電動"</formula>
    </cfRule>
  </conditionalFormatting>
  <conditionalFormatting sqref="AR42:AR43">
    <cfRule type="cellIs" dxfId="195" priority="188" operator="notEqual">
      <formula>""</formula>
    </cfRule>
    <cfRule type="expression" dxfId="194" priority="189">
      <formula>$I42="電動"</formula>
    </cfRule>
  </conditionalFormatting>
  <conditionalFormatting sqref="W42:W44">
    <cfRule type="cellIs" dxfId="193" priority="192" operator="equal">
      <formula>"廃止待"</formula>
    </cfRule>
    <cfRule type="cellIs" dxfId="192" priority="193" operator="equal">
      <formula>"供用"</formula>
    </cfRule>
    <cfRule type="cellIs" dxfId="191" priority="194" operator="equal">
      <formula>"日常閉"</formula>
    </cfRule>
    <cfRule type="cellIs" dxfId="190" priority="195" operator="equal">
      <formula>"常時閉"</formula>
    </cfRule>
    <cfRule type="cellIs" dxfId="189" priority="200" operator="equal">
      <formula>"移管"</formula>
    </cfRule>
    <cfRule type="cellIs" dxfId="188" priority="201" operator="equal">
      <formula>"廃止済"</formula>
    </cfRule>
  </conditionalFormatting>
  <conditionalFormatting sqref="G45:G47">
    <cfRule type="cellIs" dxfId="187" priority="185" operator="equal">
      <formula>"農水"</formula>
    </cfRule>
    <cfRule type="cellIs" dxfId="186" priority="186" operator="equal">
      <formula>"運輸"</formula>
    </cfRule>
    <cfRule type="cellIs" dxfId="185" priority="187" operator="equal">
      <formula>"建設"</formula>
    </cfRule>
  </conditionalFormatting>
  <conditionalFormatting sqref="H45:O47">
    <cfRule type="cellIs" dxfId="184" priority="179" operator="equal">
      <formula>"角落"</formula>
    </cfRule>
    <cfRule type="cellIs" dxfId="183" priority="180" operator="equal">
      <formula>"門扉"</formula>
    </cfRule>
    <cfRule type="cellIs" dxfId="182" priority="181" operator="equal">
      <formula>"樋門"</formula>
    </cfRule>
    <cfRule type="cellIs" dxfId="181" priority="182" operator="equal">
      <formula>"水門"</formula>
    </cfRule>
  </conditionalFormatting>
  <conditionalFormatting sqref="AR47 R47:S47">
    <cfRule type="cellIs" dxfId="180" priority="173" operator="notEqual">
      <formula>""</formula>
    </cfRule>
    <cfRule type="expression" dxfId="179" priority="174">
      <formula>$I47="電動"</formula>
    </cfRule>
  </conditionalFormatting>
  <conditionalFormatting sqref="AR45:AR46">
    <cfRule type="cellIs" dxfId="178" priority="171" operator="notEqual">
      <formula>""</formula>
    </cfRule>
    <cfRule type="expression" dxfId="177" priority="172">
      <formula>$I45="電動"</formula>
    </cfRule>
  </conditionalFormatting>
  <conditionalFormatting sqref="W45:W47">
    <cfRule type="cellIs" dxfId="176" priority="175" operator="equal">
      <formula>"廃止待"</formula>
    </cfRule>
    <cfRule type="cellIs" dxfId="175" priority="176" operator="equal">
      <formula>"供用"</formula>
    </cfRule>
    <cfRule type="cellIs" dxfId="174" priority="177" operator="equal">
      <formula>"日常閉"</formula>
    </cfRule>
    <cfRule type="cellIs" dxfId="173" priority="178" operator="equal">
      <formula>"常時閉"</formula>
    </cfRule>
    <cfRule type="cellIs" dxfId="172" priority="183" operator="equal">
      <formula>"移管"</formula>
    </cfRule>
    <cfRule type="cellIs" dxfId="171" priority="184" operator="equal">
      <formula>"廃止済"</formula>
    </cfRule>
  </conditionalFormatting>
  <conditionalFormatting sqref="G48:G50">
    <cfRule type="cellIs" dxfId="170" priority="168" operator="equal">
      <formula>"農水"</formula>
    </cfRule>
    <cfRule type="cellIs" dxfId="169" priority="169" operator="equal">
      <formula>"運輸"</formula>
    </cfRule>
    <cfRule type="cellIs" dxfId="168" priority="170" operator="equal">
      <formula>"建設"</formula>
    </cfRule>
  </conditionalFormatting>
  <conditionalFormatting sqref="H48:O50">
    <cfRule type="cellIs" dxfId="167" priority="162" operator="equal">
      <formula>"角落"</formula>
    </cfRule>
    <cfRule type="cellIs" dxfId="166" priority="163" operator="equal">
      <formula>"門扉"</formula>
    </cfRule>
    <cfRule type="cellIs" dxfId="165" priority="164" operator="equal">
      <formula>"樋門"</formula>
    </cfRule>
    <cfRule type="cellIs" dxfId="164" priority="165" operator="equal">
      <formula>"水門"</formula>
    </cfRule>
  </conditionalFormatting>
  <conditionalFormatting sqref="AR50 R50:S50">
    <cfRule type="cellIs" dxfId="163" priority="156" operator="notEqual">
      <formula>""</formula>
    </cfRule>
    <cfRule type="expression" dxfId="162" priority="157">
      <formula>$I50="電動"</formula>
    </cfRule>
  </conditionalFormatting>
  <conditionalFormatting sqref="AR48:AR49">
    <cfRule type="cellIs" dxfId="161" priority="154" operator="notEqual">
      <formula>""</formula>
    </cfRule>
    <cfRule type="expression" dxfId="160" priority="155">
      <formula>$I48="電動"</formula>
    </cfRule>
  </conditionalFormatting>
  <conditionalFormatting sqref="W48:W50">
    <cfRule type="cellIs" dxfId="159" priority="158" operator="equal">
      <formula>"廃止待"</formula>
    </cfRule>
    <cfRule type="cellIs" dxfId="158" priority="159" operator="equal">
      <formula>"供用"</formula>
    </cfRule>
    <cfRule type="cellIs" dxfId="157" priority="160" operator="equal">
      <formula>"日常閉"</formula>
    </cfRule>
    <cfRule type="cellIs" dxfId="156" priority="161" operator="equal">
      <formula>"常時閉"</formula>
    </cfRule>
    <cfRule type="cellIs" dxfId="155" priority="166" operator="equal">
      <formula>"移管"</formula>
    </cfRule>
    <cfRule type="cellIs" dxfId="154" priority="167" operator="equal">
      <formula>"廃止済"</formula>
    </cfRule>
  </conditionalFormatting>
  <conditionalFormatting sqref="G51:G53">
    <cfRule type="cellIs" dxfId="153" priority="151" operator="equal">
      <formula>"農水"</formula>
    </cfRule>
    <cfRule type="cellIs" dxfId="152" priority="152" operator="equal">
      <formula>"運輸"</formula>
    </cfRule>
    <cfRule type="cellIs" dxfId="151" priority="153" operator="equal">
      <formula>"建設"</formula>
    </cfRule>
  </conditionalFormatting>
  <conditionalFormatting sqref="H51:O53">
    <cfRule type="cellIs" dxfId="150" priority="145" operator="equal">
      <formula>"角落"</formula>
    </cfRule>
    <cfRule type="cellIs" dxfId="149" priority="146" operator="equal">
      <formula>"門扉"</formula>
    </cfRule>
    <cfRule type="cellIs" dxfId="148" priority="147" operator="equal">
      <formula>"樋門"</formula>
    </cfRule>
    <cfRule type="cellIs" dxfId="147" priority="148" operator="equal">
      <formula>"水門"</formula>
    </cfRule>
  </conditionalFormatting>
  <conditionalFormatting sqref="AR53 R53:S53">
    <cfRule type="cellIs" dxfId="146" priority="139" operator="notEqual">
      <formula>""</formula>
    </cfRule>
    <cfRule type="expression" dxfId="145" priority="140">
      <formula>$I53="電動"</formula>
    </cfRule>
  </conditionalFormatting>
  <conditionalFormatting sqref="AR51:AR52">
    <cfRule type="cellIs" dxfId="144" priority="137" operator="notEqual">
      <formula>""</formula>
    </cfRule>
    <cfRule type="expression" dxfId="143" priority="138">
      <formula>$I51="電動"</formula>
    </cfRule>
  </conditionalFormatting>
  <conditionalFormatting sqref="W51:W53">
    <cfRule type="cellIs" dxfId="142" priority="141" operator="equal">
      <formula>"廃止待"</formula>
    </cfRule>
    <cfRule type="cellIs" dxfId="141" priority="142" operator="equal">
      <formula>"供用"</formula>
    </cfRule>
    <cfRule type="cellIs" dxfId="140" priority="143" operator="equal">
      <formula>"日常閉"</formula>
    </cfRule>
    <cfRule type="cellIs" dxfId="139" priority="144" operator="equal">
      <formula>"常時閉"</formula>
    </cfRule>
    <cfRule type="cellIs" dxfId="138" priority="149" operator="equal">
      <formula>"移管"</formula>
    </cfRule>
    <cfRule type="cellIs" dxfId="137" priority="150" operator="equal">
      <formula>"廃止済"</formula>
    </cfRule>
  </conditionalFormatting>
  <conditionalFormatting sqref="G6:G8">
    <cfRule type="cellIs" dxfId="136" priority="134" operator="equal">
      <formula>"農水"</formula>
    </cfRule>
    <cfRule type="cellIs" dxfId="135" priority="135" operator="equal">
      <formula>"運輸"</formula>
    </cfRule>
    <cfRule type="cellIs" dxfId="134" priority="136" operator="equal">
      <formula>"建設"</formula>
    </cfRule>
  </conditionalFormatting>
  <conditionalFormatting sqref="H6:O8">
    <cfRule type="cellIs" dxfId="133" priority="128" operator="equal">
      <formula>"角落"</formula>
    </cfRule>
    <cfRule type="cellIs" dxfId="132" priority="129" operator="equal">
      <formula>"門扉"</formula>
    </cfRule>
    <cfRule type="cellIs" dxfId="131" priority="130" operator="equal">
      <formula>"樋門"</formula>
    </cfRule>
    <cfRule type="cellIs" dxfId="130" priority="131" operator="equal">
      <formula>"水門"</formula>
    </cfRule>
  </conditionalFormatting>
  <conditionalFormatting sqref="AR8 R8:S8">
    <cfRule type="cellIs" dxfId="129" priority="122" operator="notEqual">
      <formula>""</formula>
    </cfRule>
    <cfRule type="expression" dxfId="128" priority="123">
      <formula>$I8="電動"</formula>
    </cfRule>
  </conditionalFormatting>
  <conditionalFormatting sqref="AR6:AR7">
    <cfRule type="cellIs" dxfId="127" priority="120" operator="notEqual">
      <formula>""</formula>
    </cfRule>
    <cfRule type="expression" dxfId="126" priority="121">
      <formula>$I6="電動"</formula>
    </cfRule>
  </conditionalFormatting>
  <conditionalFormatting sqref="W6:W8">
    <cfRule type="cellIs" dxfId="125" priority="124" operator="equal">
      <formula>"廃止待"</formula>
    </cfRule>
    <cfRule type="cellIs" dxfId="124" priority="125" operator="equal">
      <formula>"供用"</formula>
    </cfRule>
    <cfRule type="cellIs" dxfId="123" priority="126" operator="equal">
      <formula>"日常閉"</formula>
    </cfRule>
    <cfRule type="cellIs" dxfId="122" priority="127" operator="equal">
      <formula>"常時閉"</formula>
    </cfRule>
    <cfRule type="cellIs" dxfId="121" priority="132" operator="equal">
      <formula>"移管"</formula>
    </cfRule>
    <cfRule type="cellIs" dxfId="120" priority="133" operator="equal">
      <formula>"廃止済"</formula>
    </cfRule>
  </conditionalFormatting>
  <conditionalFormatting sqref="G9:G11">
    <cfRule type="cellIs" dxfId="119" priority="117" operator="equal">
      <formula>"農水"</formula>
    </cfRule>
    <cfRule type="cellIs" dxfId="118" priority="118" operator="equal">
      <formula>"運輸"</formula>
    </cfRule>
    <cfRule type="cellIs" dxfId="117" priority="119" operator="equal">
      <formula>"建設"</formula>
    </cfRule>
  </conditionalFormatting>
  <conditionalFormatting sqref="H9:O11">
    <cfRule type="cellIs" dxfId="116" priority="111" operator="equal">
      <formula>"角落"</formula>
    </cfRule>
    <cfRule type="cellIs" dxfId="115" priority="112" operator="equal">
      <formula>"門扉"</formula>
    </cfRule>
    <cfRule type="cellIs" dxfId="114" priority="113" operator="equal">
      <formula>"樋門"</formula>
    </cfRule>
    <cfRule type="cellIs" dxfId="113" priority="114" operator="equal">
      <formula>"水門"</formula>
    </cfRule>
  </conditionalFormatting>
  <conditionalFormatting sqref="AR11 R11:S11">
    <cfRule type="cellIs" dxfId="112" priority="105" operator="notEqual">
      <formula>""</formula>
    </cfRule>
    <cfRule type="expression" dxfId="111" priority="106">
      <formula>$I11="電動"</formula>
    </cfRule>
  </conditionalFormatting>
  <conditionalFormatting sqref="AR9:AR10">
    <cfRule type="cellIs" dxfId="110" priority="103" operator="notEqual">
      <formula>""</formula>
    </cfRule>
    <cfRule type="expression" dxfId="109" priority="104">
      <formula>$I9="電動"</formula>
    </cfRule>
  </conditionalFormatting>
  <conditionalFormatting sqref="W9:W11">
    <cfRule type="cellIs" dxfId="108" priority="107" operator="equal">
      <formula>"廃止待"</formula>
    </cfRule>
    <cfRule type="cellIs" dxfId="107" priority="108" operator="equal">
      <formula>"供用"</formula>
    </cfRule>
    <cfRule type="cellIs" dxfId="106" priority="109" operator="equal">
      <formula>"日常閉"</formula>
    </cfRule>
    <cfRule type="cellIs" dxfId="105" priority="110" operator="equal">
      <formula>"常時閉"</formula>
    </cfRule>
    <cfRule type="cellIs" dxfId="104" priority="115" operator="equal">
      <formula>"移管"</formula>
    </cfRule>
    <cfRule type="cellIs" dxfId="103" priority="116" operator="equal">
      <formula>"廃止済"</formula>
    </cfRule>
  </conditionalFormatting>
  <conditionalFormatting sqref="G12:G14">
    <cfRule type="cellIs" dxfId="102" priority="100" operator="equal">
      <formula>"農水"</formula>
    </cfRule>
    <cfRule type="cellIs" dxfId="101" priority="101" operator="equal">
      <formula>"運輸"</formula>
    </cfRule>
    <cfRule type="cellIs" dxfId="100" priority="102" operator="equal">
      <formula>"建設"</formula>
    </cfRule>
  </conditionalFormatting>
  <conditionalFormatting sqref="H12:O14">
    <cfRule type="cellIs" dxfId="99" priority="94" operator="equal">
      <formula>"角落"</formula>
    </cfRule>
    <cfRule type="cellIs" dxfId="98" priority="95" operator="equal">
      <formula>"門扉"</formula>
    </cfRule>
    <cfRule type="cellIs" dxfId="97" priority="96" operator="equal">
      <formula>"樋門"</formula>
    </cfRule>
    <cfRule type="cellIs" dxfId="96" priority="97" operator="equal">
      <formula>"水門"</formula>
    </cfRule>
  </conditionalFormatting>
  <conditionalFormatting sqref="AR14 R14:S14">
    <cfRule type="cellIs" dxfId="95" priority="88" operator="notEqual">
      <formula>""</formula>
    </cfRule>
    <cfRule type="expression" dxfId="94" priority="89">
      <formula>$I14="電動"</formula>
    </cfRule>
  </conditionalFormatting>
  <conditionalFormatting sqref="AR12:AR13">
    <cfRule type="cellIs" dxfId="93" priority="86" operator="notEqual">
      <formula>""</formula>
    </cfRule>
    <cfRule type="expression" dxfId="92" priority="87">
      <formula>$I12="電動"</formula>
    </cfRule>
  </conditionalFormatting>
  <conditionalFormatting sqref="W12:W14">
    <cfRule type="cellIs" dxfId="91" priority="90" operator="equal">
      <formula>"廃止待"</formula>
    </cfRule>
    <cfRule type="cellIs" dxfId="90" priority="91" operator="equal">
      <formula>"供用"</formula>
    </cfRule>
    <cfRule type="cellIs" dxfId="89" priority="92" operator="equal">
      <formula>"日常閉"</formula>
    </cfRule>
    <cfRule type="cellIs" dxfId="88" priority="93" operator="equal">
      <formula>"常時閉"</formula>
    </cfRule>
    <cfRule type="cellIs" dxfId="87" priority="98" operator="equal">
      <formula>"移管"</formula>
    </cfRule>
    <cfRule type="cellIs" dxfId="86" priority="99" operator="equal">
      <formula>"廃止済"</formula>
    </cfRule>
  </conditionalFormatting>
  <conditionalFormatting sqref="G15:G17">
    <cfRule type="cellIs" dxfId="85" priority="83" operator="equal">
      <formula>"農水"</formula>
    </cfRule>
    <cfRule type="cellIs" dxfId="84" priority="84" operator="equal">
      <formula>"運輸"</formula>
    </cfRule>
    <cfRule type="cellIs" dxfId="83" priority="85" operator="equal">
      <formula>"建設"</formula>
    </cfRule>
  </conditionalFormatting>
  <conditionalFormatting sqref="H15:O17">
    <cfRule type="cellIs" dxfId="82" priority="77" operator="equal">
      <formula>"角落"</formula>
    </cfRule>
    <cfRule type="cellIs" dxfId="81" priority="78" operator="equal">
      <formula>"門扉"</formula>
    </cfRule>
    <cfRule type="cellIs" dxfId="80" priority="79" operator="equal">
      <formula>"樋門"</formula>
    </cfRule>
    <cfRule type="cellIs" dxfId="79" priority="80" operator="equal">
      <formula>"水門"</formula>
    </cfRule>
  </conditionalFormatting>
  <conditionalFormatting sqref="AR17 R17:S17">
    <cfRule type="cellIs" dxfId="78" priority="71" operator="notEqual">
      <formula>""</formula>
    </cfRule>
    <cfRule type="expression" dxfId="77" priority="72">
      <formula>$I17="電動"</formula>
    </cfRule>
  </conditionalFormatting>
  <conditionalFormatting sqref="AR15:AR16">
    <cfRule type="cellIs" dxfId="76" priority="69" operator="notEqual">
      <formula>""</formula>
    </cfRule>
    <cfRule type="expression" dxfId="75" priority="70">
      <formula>$I15="電動"</formula>
    </cfRule>
  </conditionalFormatting>
  <conditionalFormatting sqref="W15:W17">
    <cfRule type="cellIs" dxfId="74" priority="73" operator="equal">
      <formula>"廃止待"</formula>
    </cfRule>
    <cfRule type="cellIs" dxfId="73" priority="74" operator="equal">
      <formula>"供用"</formula>
    </cfRule>
    <cfRule type="cellIs" dxfId="72" priority="75" operator="equal">
      <formula>"日常閉"</formula>
    </cfRule>
    <cfRule type="cellIs" dxfId="71" priority="76" operator="equal">
      <formula>"常時閉"</formula>
    </cfRule>
    <cfRule type="cellIs" dxfId="70" priority="81" operator="equal">
      <formula>"移管"</formula>
    </cfRule>
    <cfRule type="cellIs" dxfId="69" priority="82" operator="equal">
      <formula>"廃止済"</formula>
    </cfRule>
  </conditionalFormatting>
  <conditionalFormatting sqref="G18:G20">
    <cfRule type="cellIs" dxfId="68" priority="66" operator="equal">
      <formula>"農水"</formula>
    </cfRule>
    <cfRule type="cellIs" dxfId="67" priority="67" operator="equal">
      <formula>"運輸"</formula>
    </cfRule>
    <cfRule type="cellIs" dxfId="66" priority="68" operator="equal">
      <formula>"建設"</formula>
    </cfRule>
  </conditionalFormatting>
  <conditionalFormatting sqref="H18:O20">
    <cfRule type="cellIs" dxfId="65" priority="60" operator="equal">
      <formula>"角落"</formula>
    </cfRule>
    <cfRule type="cellIs" dxfId="64" priority="61" operator="equal">
      <formula>"門扉"</formula>
    </cfRule>
    <cfRule type="cellIs" dxfId="63" priority="62" operator="equal">
      <formula>"樋門"</formula>
    </cfRule>
    <cfRule type="cellIs" dxfId="62" priority="63" operator="equal">
      <formula>"水門"</formula>
    </cfRule>
  </conditionalFormatting>
  <conditionalFormatting sqref="AR20 R20:S20">
    <cfRule type="cellIs" dxfId="61" priority="54" operator="notEqual">
      <formula>""</formula>
    </cfRule>
    <cfRule type="expression" dxfId="60" priority="55">
      <formula>$I20="電動"</formula>
    </cfRule>
  </conditionalFormatting>
  <conditionalFormatting sqref="AR18:AR19">
    <cfRule type="cellIs" dxfId="59" priority="52" operator="notEqual">
      <formula>""</formula>
    </cfRule>
    <cfRule type="expression" dxfId="58" priority="53">
      <formula>$I18="電動"</formula>
    </cfRule>
  </conditionalFormatting>
  <conditionalFormatting sqref="W18:W20">
    <cfRule type="cellIs" dxfId="57" priority="56" operator="equal">
      <formula>"廃止待"</formula>
    </cfRule>
    <cfRule type="cellIs" dxfId="56" priority="57" operator="equal">
      <formula>"供用"</formula>
    </cfRule>
    <cfRule type="cellIs" dxfId="55" priority="58" operator="equal">
      <formula>"日常閉"</formula>
    </cfRule>
    <cfRule type="cellIs" dxfId="54" priority="59" operator="equal">
      <formula>"常時閉"</formula>
    </cfRule>
    <cfRule type="cellIs" dxfId="53" priority="64" operator="equal">
      <formula>"移管"</formula>
    </cfRule>
    <cfRule type="cellIs" dxfId="52" priority="65" operator="equal">
      <formula>"廃止済"</formula>
    </cfRule>
  </conditionalFormatting>
  <conditionalFormatting sqref="G21:G23">
    <cfRule type="cellIs" dxfId="51" priority="49" operator="equal">
      <formula>"農水"</formula>
    </cfRule>
    <cfRule type="cellIs" dxfId="50" priority="50" operator="equal">
      <formula>"運輸"</formula>
    </cfRule>
    <cfRule type="cellIs" dxfId="49" priority="51" operator="equal">
      <formula>"建設"</formula>
    </cfRule>
  </conditionalFormatting>
  <conditionalFormatting sqref="H21:O23">
    <cfRule type="cellIs" dxfId="48" priority="43" operator="equal">
      <formula>"角落"</formula>
    </cfRule>
    <cfRule type="cellIs" dxfId="47" priority="44" operator="equal">
      <formula>"門扉"</formula>
    </cfRule>
    <cfRule type="cellIs" dxfId="46" priority="45" operator="equal">
      <formula>"樋門"</formula>
    </cfRule>
    <cfRule type="cellIs" dxfId="45" priority="46" operator="equal">
      <formula>"水門"</formula>
    </cfRule>
  </conditionalFormatting>
  <conditionalFormatting sqref="AR23 R23:S23">
    <cfRule type="cellIs" dxfId="44" priority="37" operator="notEqual">
      <formula>""</formula>
    </cfRule>
    <cfRule type="expression" dxfId="43" priority="38">
      <formula>$I23="電動"</formula>
    </cfRule>
  </conditionalFormatting>
  <conditionalFormatting sqref="AR21:AR22">
    <cfRule type="cellIs" dxfId="42" priority="35" operator="notEqual">
      <formula>""</formula>
    </cfRule>
    <cfRule type="expression" dxfId="41" priority="36">
      <formula>$I21="電動"</formula>
    </cfRule>
  </conditionalFormatting>
  <conditionalFormatting sqref="W21:W23">
    <cfRule type="cellIs" dxfId="40" priority="39" operator="equal">
      <formula>"廃止待"</formula>
    </cfRule>
    <cfRule type="cellIs" dxfId="39" priority="40" operator="equal">
      <formula>"供用"</formula>
    </cfRule>
    <cfRule type="cellIs" dxfId="38" priority="41" operator="equal">
      <formula>"日常閉"</formula>
    </cfRule>
    <cfRule type="cellIs" dxfId="37" priority="42" operator="equal">
      <formula>"常時閉"</formula>
    </cfRule>
    <cfRule type="cellIs" dxfId="36" priority="47" operator="equal">
      <formula>"移管"</formula>
    </cfRule>
    <cfRule type="cellIs" dxfId="35" priority="48" operator="equal">
      <formula>"廃止済"</formula>
    </cfRule>
  </conditionalFormatting>
  <conditionalFormatting sqref="G24:G26">
    <cfRule type="cellIs" dxfId="34" priority="32" operator="equal">
      <formula>"農水"</formula>
    </cfRule>
    <cfRule type="cellIs" dxfId="33" priority="33" operator="equal">
      <formula>"運輸"</formula>
    </cfRule>
    <cfRule type="cellIs" dxfId="32" priority="34" operator="equal">
      <formula>"建設"</formula>
    </cfRule>
  </conditionalFormatting>
  <conditionalFormatting sqref="H24:O26">
    <cfRule type="cellIs" dxfId="31" priority="26" operator="equal">
      <formula>"角落"</formula>
    </cfRule>
    <cfRule type="cellIs" dxfId="30" priority="27" operator="equal">
      <formula>"門扉"</formula>
    </cfRule>
    <cfRule type="cellIs" dxfId="29" priority="28" operator="equal">
      <formula>"樋門"</formula>
    </cfRule>
    <cfRule type="cellIs" dxfId="28" priority="29" operator="equal">
      <formula>"水門"</formula>
    </cfRule>
  </conditionalFormatting>
  <conditionalFormatting sqref="AR26 R26:S26">
    <cfRule type="cellIs" dxfId="27" priority="20" operator="notEqual">
      <formula>""</formula>
    </cfRule>
    <cfRule type="expression" dxfId="26" priority="21">
      <formula>$I26="電動"</formula>
    </cfRule>
  </conditionalFormatting>
  <conditionalFormatting sqref="AR24:AR25">
    <cfRule type="cellIs" dxfId="25" priority="18" operator="notEqual">
      <formula>""</formula>
    </cfRule>
    <cfRule type="expression" dxfId="24" priority="19">
      <formula>$I24="電動"</formula>
    </cfRule>
  </conditionalFormatting>
  <conditionalFormatting sqref="W24:W26">
    <cfRule type="cellIs" dxfId="23" priority="22" operator="equal">
      <formula>"廃止待"</formula>
    </cfRule>
    <cfRule type="cellIs" dxfId="22" priority="23" operator="equal">
      <formula>"供用"</formula>
    </cfRule>
    <cfRule type="cellIs" dxfId="21" priority="24" operator="equal">
      <formula>"日常閉"</formula>
    </cfRule>
    <cfRule type="cellIs" dxfId="20" priority="25" operator="equal">
      <formula>"常時閉"</formula>
    </cfRule>
    <cfRule type="cellIs" dxfId="19" priority="30" operator="equal">
      <formula>"移管"</formula>
    </cfRule>
    <cfRule type="cellIs" dxfId="18" priority="31" operator="equal">
      <formula>"廃止済"</formula>
    </cfRule>
  </conditionalFormatting>
  <conditionalFormatting sqref="G27:G29">
    <cfRule type="cellIs" dxfId="17" priority="15" operator="equal">
      <formula>"農水"</formula>
    </cfRule>
    <cfRule type="cellIs" dxfId="16" priority="16" operator="equal">
      <formula>"運輸"</formula>
    </cfRule>
    <cfRule type="cellIs" dxfId="15" priority="17" operator="equal">
      <formula>"建設"</formula>
    </cfRule>
  </conditionalFormatting>
  <conditionalFormatting sqref="H27:O29">
    <cfRule type="cellIs" dxfId="14" priority="9" operator="equal">
      <formula>"角落"</formula>
    </cfRule>
    <cfRule type="cellIs" dxfId="13" priority="10" operator="equal">
      <formula>"門扉"</formula>
    </cfRule>
    <cfRule type="cellIs" dxfId="12" priority="11" operator="equal">
      <formula>"樋門"</formula>
    </cfRule>
    <cfRule type="cellIs" dxfId="11" priority="12" operator="equal">
      <formula>"水門"</formula>
    </cfRule>
  </conditionalFormatting>
  <conditionalFormatting sqref="AR29 R29:S29">
    <cfRule type="cellIs" dxfId="10" priority="3" operator="notEqual">
      <formula>""</formula>
    </cfRule>
    <cfRule type="expression" dxfId="9" priority="4">
      <formula>$I29="電動"</formula>
    </cfRule>
  </conditionalFormatting>
  <conditionalFormatting sqref="AR27:AR28">
    <cfRule type="cellIs" dxfId="8" priority="1" operator="notEqual">
      <formula>""</formula>
    </cfRule>
    <cfRule type="expression" dxfId="7" priority="2">
      <formula>$I27="電動"</formula>
    </cfRule>
  </conditionalFormatting>
  <conditionalFormatting sqref="W27:W29">
    <cfRule type="cellIs" dxfId="6" priority="5" operator="equal">
      <formula>"廃止待"</formula>
    </cfRule>
    <cfRule type="cellIs" dxfId="5" priority="6" operator="equal">
      <formula>"供用"</formula>
    </cfRule>
    <cfRule type="cellIs" dxfId="4" priority="7" operator="equal">
      <formula>"日常閉"</formula>
    </cfRule>
    <cfRule type="cellIs" dxfId="3" priority="8" operator="equal">
      <formula>"常時閉"</formula>
    </cfRule>
    <cfRule type="cellIs" dxfId="2" priority="13" operator="equal">
      <formula>"移管"</formula>
    </cfRule>
    <cfRule type="cellIs" dxfId="1" priority="14" operator="equal">
      <formula>"廃止済"</formula>
    </cfRule>
  </conditionalFormatting>
  <dataValidations count="4">
    <dataValidation type="list" allowBlank="1" showInputMessage="1" showErrorMessage="1" sqref="H6:H53">
      <formula1>種別</formula1>
    </dataValidation>
    <dataValidation type="list" allowBlank="1" showInputMessage="1" showErrorMessage="1" sqref="G6:G53">
      <formula1>所管</formula1>
    </dataValidation>
    <dataValidation type="list" allowBlank="1" showInputMessage="1" showErrorMessage="1" sqref="W6:W53">
      <formula1>状況</formula1>
    </dataValidation>
    <dataValidation type="list" allowBlank="1" showInputMessage="1" showErrorMessage="1" sqref="T6:T53">
      <formula1>排水機能</formula1>
    </dataValidation>
  </dataValidations>
  <pageMargins left="0.70866141732283472" right="0.70866141732283472" top="0.74803149606299213" bottom="0.74803149606299213" header="0.31496062992125984" footer="0.31496062992125984"/>
  <pageSetup paperSize="8" scale="36" fitToHeight="0" orientation="landscape" r:id="rId1"/>
  <rowBreaks count="1" manualBreakCount="1">
    <brk id="53" max="4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1"/>
  <sheetViews>
    <sheetView view="pageBreakPreview" zoomScale="85" zoomScaleNormal="85" zoomScaleSheetLayoutView="85" workbookViewId="0"/>
  </sheetViews>
  <sheetFormatPr defaultRowHeight="15.75"/>
  <cols>
    <col min="1" max="1" width="3.77734375" customWidth="1"/>
    <col min="2" max="14" width="12.77734375" customWidth="1"/>
  </cols>
  <sheetData>
    <row r="2" spans="2:14">
      <c r="B2" s="210" t="s">
        <v>179</v>
      </c>
    </row>
    <row r="4" spans="2:14" ht="21.95" customHeight="1">
      <c r="B4" s="180"/>
      <c r="C4" s="386" t="s">
        <v>222</v>
      </c>
      <c r="D4" s="387"/>
      <c r="E4" s="387"/>
      <c r="F4" s="388"/>
      <c r="G4" s="185" t="s">
        <v>220</v>
      </c>
      <c r="H4" s="182"/>
      <c r="I4" s="183"/>
      <c r="J4" s="182" t="s">
        <v>221</v>
      </c>
      <c r="K4" s="182"/>
      <c r="L4" s="183"/>
    </row>
    <row r="5" spans="2:14" ht="21.95" customHeight="1">
      <c r="B5" s="181"/>
      <c r="C5" s="305"/>
      <c r="D5" s="374"/>
      <c r="E5" s="374"/>
      <c r="F5" s="289"/>
      <c r="G5" s="186" t="s">
        <v>224</v>
      </c>
      <c r="H5" s="187" t="s">
        <v>236</v>
      </c>
      <c r="I5" s="188" t="s">
        <v>225</v>
      </c>
      <c r="J5" s="186" t="s">
        <v>224</v>
      </c>
      <c r="K5" s="187" t="s">
        <v>236</v>
      </c>
      <c r="L5" s="188" t="s">
        <v>225</v>
      </c>
    </row>
    <row r="6" spans="2:14" ht="21.95" customHeight="1">
      <c r="B6" s="9" t="s">
        <v>108</v>
      </c>
      <c r="C6" s="372" t="s">
        <v>208</v>
      </c>
      <c r="D6" s="288"/>
      <c r="E6" s="288"/>
      <c r="F6" s="373"/>
      <c r="G6" s="189" t="s">
        <v>206</v>
      </c>
      <c r="H6" s="190" t="s">
        <v>206</v>
      </c>
      <c r="I6" s="191" t="s">
        <v>206</v>
      </c>
      <c r="J6" s="189" t="s">
        <v>206</v>
      </c>
      <c r="K6" s="190" t="s">
        <v>206</v>
      </c>
      <c r="L6" s="191" t="s">
        <v>206</v>
      </c>
    </row>
    <row r="7" spans="2:14" ht="21.95" customHeight="1">
      <c r="B7" s="184" t="s">
        <v>249</v>
      </c>
      <c r="C7" s="275" t="s">
        <v>208</v>
      </c>
      <c r="D7" s="375"/>
      <c r="E7" s="375"/>
      <c r="F7" s="276"/>
      <c r="G7" s="192" t="s">
        <v>206</v>
      </c>
      <c r="H7" s="193" t="s">
        <v>206</v>
      </c>
      <c r="I7" s="194" t="s">
        <v>206</v>
      </c>
      <c r="J7" s="192" t="s">
        <v>206</v>
      </c>
      <c r="K7" s="193" t="s">
        <v>206</v>
      </c>
      <c r="L7" s="194" t="s">
        <v>206</v>
      </c>
    </row>
    <row r="8" spans="2:14" ht="21.95" customHeight="1">
      <c r="B8" s="184" t="s">
        <v>110</v>
      </c>
      <c r="C8" s="275" t="s">
        <v>209</v>
      </c>
      <c r="D8" s="375"/>
      <c r="E8" s="375"/>
      <c r="F8" s="276"/>
      <c r="G8" s="192" t="s">
        <v>206</v>
      </c>
      <c r="H8" s="193" t="s">
        <v>206</v>
      </c>
      <c r="I8" s="194" t="s">
        <v>205</v>
      </c>
      <c r="J8" s="192" t="s">
        <v>205</v>
      </c>
      <c r="K8" s="193" t="s">
        <v>205</v>
      </c>
      <c r="L8" s="194" t="s">
        <v>205</v>
      </c>
    </row>
    <row r="9" spans="2:14" ht="21.95" customHeight="1">
      <c r="B9" s="184" t="s">
        <v>158</v>
      </c>
      <c r="C9" s="376" t="s">
        <v>219</v>
      </c>
      <c r="D9" s="377"/>
      <c r="E9" s="377"/>
      <c r="F9" s="378"/>
      <c r="G9" s="192" t="s">
        <v>206</v>
      </c>
      <c r="H9" s="193" t="s">
        <v>206</v>
      </c>
      <c r="I9" s="194" t="s">
        <v>205</v>
      </c>
      <c r="J9" s="192" t="s">
        <v>205</v>
      </c>
      <c r="K9" s="193" t="s">
        <v>205</v>
      </c>
      <c r="L9" s="194" t="s">
        <v>205</v>
      </c>
    </row>
    <row r="10" spans="2:14" ht="21.95" customHeight="1">
      <c r="B10" s="184" t="s">
        <v>132</v>
      </c>
      <c r="C10" s="275" t="s">
        <v>210</v>
      </c>
      <c r="D10" s="375"/>
      <c r="E10" s="375"/>
      <c r="F10" s="276"/>
      <c r="G10" s="192" t="s">
        <v>205</v>
      </c>
      <c r="H10" s="193" t="s">
        <v>205</v>
      </c>
      <c r="I10" s="194" t="s">
        <v>205</v>
      </c>
      <c r="J10" s="192" t="s">
        <v>205</v>
      </c>
      <c r="K10" s="193" t="s">
        <v>205</v>
      </c>
      <c r="L10" s="194" t="s">
        <v>205</v>
      </c>
    </row>
    <row r="11" spans="2:14" ht="21.95" customHeight="1">
      <c r="B11" s="176" t="s">
        <v>118</v>
      </c>
      <c r="C11" s="305" t="s">
        <v>210</v>
      </c>
      <c r="D11" s="374"/>
      <c r="E11" s="374"/>
      <c r="F11" s="289"/>
      <c r="G11" s="174" t="s">
        <v>205</v>
      </c>
      <c r="H11" s="175" t="s">
        <v>205</v>
      </c>
      <c r="I11" s="177" t="s">
        <v>205</v>
      </c>
      <c r="J11" s="174" t="s">
        <v>205</v>
      </c>
      <c r="K11" s="175" t="s">
        <v>205</v>
      </c>
      <c r="L11" s="177" t="s">
        <v>205</v>
      </c>
    </row>
    <row r="12" spans="2:14" ht="24.95" customHeight="1">
      <c r="C12" s="3"/>
      <c r="D12" s="3"/>
      <c r="E12" s="3"/>
      <c r="F12" s="3"/>
      <c r="G12" s="3"/>
    </row>
    <row r="13" spans="2:14" ht="20.100000000000001" customHeight="1">
      <c r="B13" s="200"/>
      <c r="C13" s="201"/>
      <c r="D13" s="381" t="s">
        <v>203</v>
      </c>
      <c r="E13" s="382"/>
      <c r="F13" s="383"/>
      <c r="G13" s="381" t="s">
        <v>204</v>
      </c>
      <c r="H13" s="382"/>
      <c r="I13" s="382"/>
      <c r="J13" s="383"/>
      <c r="K13" s="381" t="s">
        <v>234</v>
      </c>
      <c r="L13" s="382"/>
      <c r="M13" s="382"/>
      <c r="N13" s="383"/>
    </row>
    <row r="14" spans="2:14" ht="20.100000000000001" customHeight="1">
      <c r="B14" s="202"/>
      <c r="C14" s="203"/>
      <c r="D14" s="394" t="s">
        <v>214</v>
      </c>
      <c r="E14" s="379" t="s">
        <v>232</v>
      </c>
      <c r="F14" s="380"/>
      <c r="G14" s="394" t="s">
        <v>214</v>
      </c>
      <c r="H14" s="379" t="s">
        <v>232</v>
      </c>
      <c r="I14" s="379"/>
      <c r="J14" s="380"/>
      <c r="K14" s="394" t="s">
        <v>214</v>
      </c>
      <c r="L14" s="379" t="s">
        <v>232</v>
      </c>
      <c r="M14" s="379"/>
      <c r="N14" s="380"/>
    </row>
    <row r="15" spans="2:14" ht="20.100000000000001" customHeight="1">
      <c r="B15" s="202"/>
      <c r="C15" s="203"/>
      <c r="D15" s="395"/>
      <c r="E15" s="392" t="s">
        <v>220</v>
      </c>
      <c r="F15" s="384" t="s">
        <v>221</v>
      </c>
      <c r="G15" s="395"/>
      <c r="H15" s="379" t="s">
        <v>220</v>
      </c>
      <c r="I15" s="379" t="s">
        <v>221</v>
      </c>
      <c r="J15" s="380"/>
      <c r="K15" s="395"/>
      <c r="L15" s="379" t="s">
        <v>207</v>
      </c>
      <c r="M15" s="379" t="s">
        <v>193</v>
      </c>
      <c r="N15" s="380"/>
    </row>
    <row r="16" spans="2:14" ht="20.100000000000001" customHeight="1">
      <c r="B16" s="204"/>
      <c r="C16" s="205"/>
      <c r="D16" s="396"/>
      <c r="E16" s="393"/>
      <c r="F16" s="385"/>
      <c r="G16" s="396"/>
      <c r="H16" s="397"/>
      <c r="I16" s="206" t="s">
        <v>237</v>
      </c>
      <c r="J16" s="207" t="s">
        <v>238</v>
      </c>
      <c r="K16" s="396"/>
      <c r="L16" s="397"/>
      <c r="M16" s="206" t="s">
        <v>194</v>
      </c>
      <c r="N16" s="207" t="s">
        <v>195</v>
      </c>
    </row>
    <row r="17" spans="2:14" ht="24.95" customHeight="1">
      <c r="B17" s="389" t="s">
        <v>223</v>
      </c>
      <c r="C17" s="191" t="s">
        <v>252</v>
      </c>
      <c r="D17" s="195" t="s">
        <v>240</v>
      </c>
      <c r="E17" s="190" t="s">
        <v>241</v>
      </c>
      <c r="F17" s="191" t="s">
        <v>210</v>
      </c>
      <c r="G17" s="189" t="s">
        <v>213</v>
      </c>
      <c r="H17" s="190" t="s">
        <v>216</v>
      </c>
      <c r="I17" s="190" t="s">
        <v>216</v>
      </c>
      <c r="J17" s="191" t="s">
        <v>239</v>
      </c>
      <c r="K17" s="189" t="s">
        <v>212</v>
      </c>
      <c r="L17" s="190" t="s">
        <v>215</v>
      </c>
      <c r="M17" s="190" t="s">
        <v>215</v>
      </c>
      <c r="N17" s="191" t="s">
        <v>239</v>
      </c>
    </row>
    <row r="18" spans="2:14" ht="24.95" customHeight="1">
      <c r="B18" s="390"/>
      <c r="C18" s="194" t="s">
        <v>110</v>
      </c>
      <c r="D18" s="196" t="s">
        <v>240</v>
      </c>
      <c r="E18" s="193" t="s">
        <v>240</v>
      </c>
      <c r="F18" s="194" t="s">
        <v>240</v>
      </c>
      <c r="G18" s="192" t="s">
        <v>213</v>
      </c>
      <c r="H18" s="193" t="s">
        <v>210</v>
      </c>
      <c r="I18" s="193" t="s">
        <v>210</v>
      </c>
      <c r="J18" s="194" t="s">
        <v>210</v>
      </c>
      <c r="K18" s="192" t="s">
        <v>210</v>
      </c>
      <c r="L18" s="193" t="s">
        <v>210</v>
      </c>
      <c r="M18" s="193" t="s">
        <v>210</v>
      </c>
      <c r="N18" s="194" t="s">
        <v>210</v>
      </c>
    </row>
    <row r="19" spans="2:14" ht="24.95" customHeight="1">
      <c r="B19" s="391"/>
      <c r="C19" s="177" t="s">
        <v>226</v>
      </c>
      <c r="D19" s="174" t="s">
        <v>210</v>
      </c>
      <c r="E19" s="175" t="s">
        <v>210</v>
      </c>
      <c r="F19" s="177" t="s">
        <v>210</v>
      </c>
      <c r="G19" s="174" t="s">
        <v>213</v>
      </c>
      <c r="H19" s="175" t="s">
        <v>210</v>
      </c>
      <c r="I19" s="175" t="s">
        <v>210</v>
      </c>
      <c r="J19" s="177" t="s">
        <v>210</v>
      </c>
      <c r="K19" s="174" t="s">
        <v>210</v>
      </c>
      <c r="L19" s="175" t="s">
        <v>210</v>
      </c>
      <c r="M19" s="175" t="s">
        <v>210</v>
      </c>
      <c r="N19" s="177" t="s">
        <v>210</v>
      </c>
    </row>
    <row r="20" spans="2:14" ht="24.95" customHeight="1">
      <c r="B20" s="389" t="s">
        <v>217</v>
      </c>
      <c r="C20" s="191" t="s">
        <v>252</v>
      </c>
      <c r="D20" s="189" t="s">
        <v>233</v>
      </c>
      <c r="E20" s="190" t="s">
        <v>227</v>
      </c>
      <c r="F20" s="197" t="s">
        <v>228</v>
      </c>
      <c r="G20" s="198" t="s">
        <v>213</v>
      </c>
      <c r="H20" s="190" t="s">
        <v>228</v>
      </c>
      <c r="I20" s="190" t="s">
        <v>228</v>
      </c>
      <c r="J20" s="191" t="s">
        <v>210</v>
      </c>
      <c r="K20" s="198" t="s">
        <v>212</v>
      </c>
      <c r="L20" s="190" t="s">
        <v>215</v>
      </c>
      <c r="M20" s="190" t="s">
        <v>215</v>
      </c>
      <c r="N20" s="191" t="s">
        <v>210</v>
      </c>
    </row>
    <row r="21" spans="2:14" ht="24.95" customHeight="1">
      <c r="B21" s="390"/>
      <c r="C21" s="194" t="s">
        <v>110</v>
      </c>
      <c r="D21" s="192" t="s">
        <v>165</v>
      </c>
      <c r="E21" s="193" t="s">
        <v>165</v>
      </c>
      <c r="F21" s="194" t="s">
        <v>210</v>
      </c>
      <c r="G21" s="199" t="s">
        <v>213</v>
      </c>
      <c r="H21" s="193" t="s">
        <v>231</v>
      </c>
      <c r="I21" s="193" t="s">
        <v>210</v>
      </c>
      <c r="J21" s="194" t="s">
        <v>240</v>
      </c>
      <c r="K21" s="192" t="s">
        <v>210</v>
      </c>
      <c r="L21" s="193" t="s">
        <v>235</v>
      </c>
      <c r="M21" s="193" t="s">
        <v>235</v>
      </c>
      <c r="N21" s="194" t="s">
        <v>235</v>
      </c>
    </row>
    <row r="22" spans="2:14" ht="24.95" customHeight="1">
      <c r="B22" s="391"/>
      <c r="C22" s="217" t="s">
        <v>158</v>
      </c>
      <c r="D22" s="174" t="s">
        <v>165</v>
      </c>
      <c r="E22" s="175" t="s">
        <v>165</v>
      </c>
      <c r="F22" s="177" t="s">
        <v>210</v>
      </c>
      <c r="G22" s="178" t="s">
        <v>213</v>
      </c>
      <c r="H22" s="175" t="s">
        <v>231</v>
      </c>
      <c r="I22" s="175" t="s">
        <v>210</v>
      </c>
      <c r="J22" s="177" t="s">
        <v>210</v>
      </c>
      <c r="K22" s="174" t="s">
        <v>210</v>
      </c>
      <c r="L22" s="175" t="s">
        <v>210</v>
      </c>
      <c r="M22" s="175" t="s">
        <v>210</v>
      </c>
      <c r="N22" s="177" t="s">
        <v>235</v>
      </c>
    </row>
    <row r="23" spans="2:14" ht="24.95" customHeight="1">
      <c r="B23" s="389" t="s">
        <v>218</v>
      </c>
      <c r="C23" s="191" t="s">
        <v>252</v>
      </c>
      <c r="D23" s="189" t="s">
        <v>211</v>
      </c>
      <c r="E23" s="190" t="s">
        <v>227</v>
      </c>
      <c r="F23" s="197" t="s">
        <v>228</v>
      </c>
      <c r="G23" s="198" t="s">
        <v>213</v>
      </c>
      <c r="H23" s="190" t="s">
        <v>228</v>
      </c>
      <c r="I23" s="190" t="s">
        <v>228</v>
      </c>
      <c r="J23" s="191" t="s">
        <v>240</v>
      </c>
      <c r="K23" s="189" t="s">
        <v>212</v>
      </c>
      <c r="L23" s="190" t="s">
        <v>242</v>
      </c>
      <c r="M23" s="190" t="s">
        <v>242</v>
      </c>
      <c r="N23" s="191" t="s">
        <v>240</v>
      </c>
    </row>
    <row r="24" spans="2:14" ht="24.95" customHeight="1">
      <c r="B24" s="390"/>
      <c r="C24" s="194" t="s">
        <v>110</v>
      </c>
      <c r="D24" s="192" t="s">
        <v>210</v>
      </c>
      <c r="E24" s="193" t="s">
        <v>210</v>
      </c>
      <c r="F24" s="194" t="s">
        <v>210</v>
      </c>
      <c r="G24" s="192" t="s">
        <v>213</v>
      </c>
      <c r="H24" s="193" t="s">
        <v>231</v>
      </c>
      <c r="I24" s="193" t="s">
        <v>210</v>
      </c>
      <c r="J24" s="194" t="s">
        <v>210</v>
      </c>
      <c r="K24" s="192" t="s">
        <v>210</v>
      </c>
      <c r="L24" s="193" t="s">
        <v>235</v>
      </c>
      <c r="M24" s="193" t="s">
        <v>235</v>
      </c>
      <c r="N24" s="194" t="s">
        <v>235</v>
      </c>
    </row>
    <row r="25" spans="2:14" ht="24.95" customHeight="1">
      <c r="B25" s="391"/>
      <c r="C25" s="217" t="s">
        <v>158</v>
      </c>
      <c r="D25" s="174" t="s">
        <v>210</v>
      </c>
      <c r="E25" s="175" t="s">
        <v>210</v>
      </c>
      <c r="F25" s="177" t="s">
        <v>210</v>
      </c>
      <c r="G25" s="174" t="s">
        <v>213</v>
      </c>
      <c r="H25" s="175" t="s">
        <v>231</v>
      </c>
      <c r="I25" s="175" t="s">
        <v>210</v>
      </c>
      <c r="J25" s="177" t="s">
        <v>210</v>
      </c>
      <c r="K25" s="174" t="s">
        <v>210</v>
      </c>
      <c r="L25" s="175" t="s">
        <v>210</v>
      </c>
      <c r="M25" s="175" t="s">
        <v>210</v>
      </c>
      <c r="N25" s="177" t="s">
        <v>235</v>
      </c>
    </row>
    <row r="26" spans="2:14" ht="24.95" customHeight="1">
      <c r="B26" s="389" t="s">
        <v>229</v>
      </c>
      <c r="C26" s="191" t="s">
        <v>252</v>
      </c>
      <c r="D26" s="189" t="s">
        <v>211</v>
      </c>
      <c r="E26" s="190" t="s">
        <v>227</v>
      </c>
      <c r="F26" s="197" t="s">
        <v>228</v>
      </c>
      <c r="G26" s="198" t="s">
        <v>213</v>
      </c>
      <c r="H26" s="190" t="s">
        <v>228</v>
      </c>
      <c r="I26" s="190" t="s">
        <v>228</v>
      </c>
      <c r="J26" s="191" t="s">
        <v>240</v>
      </c>
      <c r="K26" s="189" t="s">
        <v>212</v>
      </c>
      <c r="L26" s="190" t="s">
        <v>239</v>
      </c>
      <c r="M26" s="190" t="s">
        <v>239</v>
      </c>
      <c r="N26" s="191" t="s">
        <v>210</v>
      </c>
    </row>
    <row r="27" spans="2:14" ht="24.95" customHeight="1">
      <c r="B27" s="390"/>
      <c r="C27" s="194" t="s">
        <v>110</v>
      </c>
      <c r="D27" s="192" t="s">
        <v>210</v>
      </c>
      <c r="E27" s="193" t="s">
        <v>210</v>
      </c>
      <c r="F27" s="194" t="s">
        <v>210</v>
      </c>
      <c r="G27" s="192" t="s">
        <v>213</v>
      </c>
      <c r="H27" s="193" t="s">
        <v>231</v>
      </c>
      <c r="I27" s="193" t="s">
        <v>210</v>
      </c>
      <c r="J27" s="194" t="s">
        <v>210</v>
      </c>
      <c r="K27" s="192" t="s">
        <v>210</v>
      </c>
      <c r="L27" s="193" t="s">
        <v>235</v>
      </c>
      <c r="M27" s="193" t="s">
        <v>235</v>
      </c>
      <c r="N27" s="194" t="s">
        <v>235</v>
      </c>
    </row>
    <row r="28" spans="2:14" ht="24.95" customHeight="1">
      <c r="B28" s="391"/>
      <c r="C28" s="217" t="s">
        <v>158</v>
      </c>
      <c r="D28" s="174" t="s">
        <v>235</v>
      </c>
      <c r="E28" s="175" t="s">
        <v>235</v>
      </c>
      <c r="F28" s="177" t="s">
        <v>210</v>
      </c>
      <c r="G28" s="174" t="s">
        <v>213</v>
      </c>
      <c r="H28" s="175" t="s">
        <v>231</v>
      </c>
      <c r="I28" s="175" t="s">
        <v>210</v>
      </c>
      <c r="J28" s="177" t="s">
        <v>210</v>
      </c>
      <c r="K28" s="174" t="s">
        <v>210</v>
      </c>
      <c r="L28" s="175" t="s">
        <v>210</v>
      </c>
      <c r="M28" s="175" t="s">
        <v>210</v>
      </c>
      <c r="N28" s="177" t="s">
        <v>235</v>
      </c>
    </row>
    <row r="29" spans="2:14" ht="24.95" customHeight="1">
      <c r="B29" s="389" t="s">
        <v>230</v>
      </c>
      <c r="C29" s="191" t="s">
        <v>252</v>
      </c>
      <c r="D29" s="189" t="s">
        <v>211</v>
      </c>
      <c r="E29" s="190" t="s">
        <v>227</v>
      </c>
      <c r="F29" s="197" t="s">
        <v>228</v>
      </c>
      <c r="G29" s="198" t="s">
        <v>213</v>
      </c>
      <c r="H29" s="190" t="s">
        <v>228</v>
      </c>
      <c r="I29" s="190" t="s">
        <v>228</v>
      </c>
      <c r="J29" s="191" t="s">
        <v>240</v>
      </c>
      <c r="K29" s="189" t="s">
        <v>212</v>
      </c>
      <c r="L29" s="190" t="s">
        <v>239</v>
      </c>
      <c r="M29" s="190" t="s">
        <v>239</v>
      </c>
      <c r="N29" s="191" t="s">
        <v>210</v>
      </c>
    </row>
    <row r="30" spans="2:14" ht="24.95" customHeight="1">
      <c r="B30" s="390"/>
      <c r="C30" s="194" t="s">
        <v>110</v>
      </c>
      <c r="D30" s="192" t="s">
        <v>165</v>
      </c>
      <c r="E30" s="193" t="s">
        <v>165</v>
      </c>
      <c r="F30" s="194" t="s">
        <v>210</v>
      </c>
      <c r="G30" s="192" t="s">
        <v>213</v>
      </c>
      <c r="H30" s="193" t="s">
        <v>231</v>
      </c>
      <c r="I30" s="193" t="s">
        <v>210</v>
      </c>
      <c r="J30" s="194" t="s">
        <v>210</v>
      </c>
      <c r="K30" s="192" t="s">
        <v>210</v>
      </c>
      <c r="L30" s="193" t="s">
        <v>235</v>
      </c>
      <c r="M30" s="193" t="s">
        <v>235</v>
      </c>
      <c r="N30" s="194" t="s">
        <v>235</v>
      </c>
    </row>
    <row r="31" spans="2:14" ht="24.95" customHeight="1">
      <c r="B31" s="391"/>
      <c r="C31" s="217" t="s">
        <v>158</v>
      </c>
      <c r="D31" s="174" t="s">
        <v>165</v>
      </c>
      <c r="E31" s="175" t="s">
        <v>165</v>
      </c>
      <c r="F31" s="177" t="s">
        <v>210</v>
      </c>
      <c r="G31" s="174" t="s">
        <v>213</v>
      </c>
      <c r="H31" s="175" t="s">
        <v>231</v>
      </c>
      <c r="I31" s="175" t="s">
        <v>210</v>
      </c>
      <c r="J31" s="177" t="s">
        <v>210</v>
      </c>
      <c r="K31" s="174" t="s">
        <v>210</v>
      </c>
      <c r="L31" s="175" t="s">
        <v>210</v>
      </c>
      <c r="M31" s="175" t="s">
        <v>210</v>
      </c>
      <c r="N31" s="177" t="s">
        <v>235</v>
      </c>
    </row>
  </sheetData>
  <sheetProtection password="CEA2" sheet="1" objects="1" scenarios="1"/>
  <mergeCells count="27">
    <mergeCell ref="C4:F5"/>
    <mergeCell ref="M15:N15"/>
    <mergeCell ref="L14:N14"/>
    <mergeCell ref="K13:N13"/>
    <mergeCell ref="B29:B31"/>
    <mergeCell ref="B26:B28"/>
    <mergeCell ref="B23:B25"/>
    <mergeCell ref="B20:B22"/>
    <mergeCell ref="B17:B19"/>
    <mergeCell ref="E15:E16"/>
    <mergeCell ref="G14:G16"/>
    <mergeCell ref="D14:D16"/>
    <mergeCell ref="K14:K16"/>
    <mergeCell ref="H15:H16"/>
    <mergeCell ref="L15:L16"/>
    <mergeCell ref="D13:F13"/>
    <mergeCell ref="E14:F14"/>
    <mergeCell ref="G13:J13"/>
    <mergeCell ref="H14:J14"/>
    <mergeCell ref="I15:J15"/>
    <mergeCell ref="F15:F16"/>
    <mergeCell ref="C6:F6"/>
    <mergeCell ref="C11:F11"/>
    <mergeCell ref="C10:F10"/>
    <mergeCell ref="C9:F9"/>
    <mergeCell ref="C8:F8"/>
    <mergeCell ref="C7:F7"/>
  </mergeCells>
  <phoneticPr fontId="8"/>
  <conditionalFormatting sqref="G6:L11">
    <cfRule type="cellIs" dxfId="0" priority="1" operator="equal">
      <formula>"要"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workbookViewId="0"/>
  </sheetViews>
  <sheetFormatPr defaultRowHeight="15.75"/>
  <cols>
    <col min="1" max="16384" width="8.88671875" style="3"/>
  </cols>
  <sheetData>
    <row r="1" spans="1:11">
      <c r="A1" s="179" t="s">
        <v>202</v>
      </c>
    </row>
    <row r="2" spans="1:11">
      <c r="B2" s="3" t="s">
        <v>26</v>
      </c>
      <c r="C2" s="3" t="s">
        <v>21</v>
      </c>
      <c r="D2" s="3" t="s">
        <v>111</v>
      </c>
      <c r="E2" s="3" t="s">
        <v>164</v>
      </c>
    </row>
    <row r="3" spans="1:11">
      <c r="B3" s="4"/>
      <c r="C3" s="4"/>
      <c r="D3" s="4"/>
      <c r="E3" s="4"/>
      <c r="H3" s="7"/>
      <c r="I3" s="8"/>
      <c r="J3" s="7"/>
      <c r="K3" s="8"/>
    </row>
    <row r="4" spans="1:11">
      <c r="B4" s="5" t="s">
        <v>27</v>
      </c>
      <c r="C4" s="5" t="s">
        <v>22</v>
      </c>
      <c r="D4" s="5" t="s">
        <v>108</v>
      </c>
      <c r="E4" s="5" t="s">
        <v>166</v>
      </c>
      <c r="H4" s="9" t="s">
        <v>100</v>
      </c>
      <c r="I4" s="10">
        <v>1951</v>
      </c>
      <c r="J4" s="9" t="s">
        <v>104</v>
      </c>
      <c r="K4" s="10">
        <v>40</v>
      </c>
    </row>
    <row r="5" spans="1:11">
      <c r="B5" s="5" t="s">
        <v>28</v>
      </c>
      <c r="C5" s="5" t="s">
        <v>23</v>
      </c>
      <c r="D5" s="5" t="s">
        <v>249</v>
      </c>
      <c r="E5" s="5" t="s">
        <v>162</v>
      </c>
      <c r="H5" s="9" t="s">
        <v>101</v>
      </c>
      <c r="I5" s="10">
        <v>1952</v>
      </c>
      <c r="J5" s="9" t="s">
        <v>105</v>
      </c>
      <c r="K5" s="10">
        <v>40</v>
      </c>
    </row>
    <row r="6" spans="1:11">
      <c r="B6" s="6" t="s">
        <v>29</v>
      </c>
      <c r="C6" s="5" t="s">
        <v>24</v>
      </c>
      <c r="D6" s="5" t="s">
        <v>110</v>
      </c>
      <c r="E6" s="5" t="s">
        <v>168</v>
      </c>
      <c r="H6" s="9" t="s">
        <v>92</v>
      </c>
      <c r="I6" s="10">
        <v>1953</v>
      </c>
      <c r="J6" s="9" t="s">
        <v>106</v>
      </c>
      <c r="K6" s="10">
        <v>40</v>
      </c>
    </row>
    <row r="7" spans="1:11">
      <c r="C7" s="6" t="s">
        <v>25</v>
      </c>
      <c r="D7" s="5" t="s">
        <v>158</v>
      </c>
      <c r="E7" s="5" t="s">
        <v>163</v>
      </c>
      <c r="H7" s="9" t="s">
        <v>93</v>
      </c>
      <c r="I7" s="10">
        <v>1954</v>
      </c>
      <c r="J7" s="11" t="s">
        <v>107</v>
      </c>
      <c r="K7" s="12">
        <v>40</v>
      </c>
    </row>
    <row r="8" spans="1:11">
      <c r="D8" s="5" t="s">
        <v>109</v>
      </c>
      <c r="E8" s="5" t="s">
        <v>170</v>
      </c>
      <c r="H8" s="9" t="s">
        <v>94</v>
      </c>
      <c r="I8" s="10">
        <v>1955</v>
      </c>
    </row>
    <row r="9" spans="1:11">
      <c r="D9" s="5" t="s">
        <v>118</v>
      </c>
      <c r="E9" s="5" t="s">
        <v>171</v>
      </c>
      <c r="H9" s="9" t="s">
        <v>95</v>
      </c>
      <c r="I9" s="10">
        <v>1956</v>
      </c>
    </row>
    <row r="10" spans="1:11">
      <c r="D10" s="151" t="s">
        <v>112</v>
      </c>
      <c r="E10" s="151" t="s">
        <v>167</v>
      </c>
      <c r="H10" s="9" t="s">
        <v>96</v>
      </c>
      <c r="I10" s="10">
        <v>1957</v>
      </c>
    </row>
    <row r="11" spans="1:11">
      <c r="H11" s="9" t="s">
        <v>97</v>
      </c>
      <c r="I11" s="10">
        <v>1958</v>
      </c>
    </row>
    <row r="12" spans="1:11">
      <c r="H12" s="9" t="s">
        <v>98</v>
      </c>
      <c r="I12" s="10">
        <v>1959</v>
      </c>
    </row>
    <row r="13" spans="1:11">
      <c r="H13" s="9" t="s">
        <v>99</v>
      </c>
      <c r="I13" s="10">
        <v>1960</v>
      </c>
    </row>
    <row r="14" spans="1:11">
      <c r="H14" s="9" t="s">
        <v>32</v>
      </c>
      <c r="I14" s="10">
        <v>1961</v>
      </c>
    </row>
    <row r="15" spans="1:11">
      <c r="H15" s="9" t="s">
        <v>33</v>
      </c>
      <c r="I15" s="10">
        <v>1962</v>
      </c>
    </row>
    <row r="16" spans="1:11">
      <c r="H16" s="9" t="s">
        <v>34</v>
      </c>
      <c r="I16" s="10">
        <v>1963</v>
      </c>
    </row>
    <row r="17" spans="8:9">
      <c r="H17" s="9" t="s">
        <v>35</v>
      </c>
      <c r="I17" s="10">
        <v>1964</v>
      </c>
    </row>
    <row r="18" spans="8:9">
      <c r="H18" s="9" t="s">
        <v>36</v>
      </c>
      <c r="I18" s="10">
        <v>1965</v>
      </c>
    </row>
    <row r="19" spans="8:9">
      <c r="H19" s="9" t="s">
        <v>37</v>
      </c>
      <c r="I19" s="10">
        <v>1966</v>
      </c>
    </row>
    <row r="20" spans="8:9">
      <c r="H20" s="9" t="s">
        <v>38</v>
      </c>
      <c r="I20" s="10">
        <v>1967</v>
      </c>
    </row>
    <row r="21" spans="8:9">
      <c r="H21" s="9" t="s">
        <v>39</v>
      </c>
      <c r="I21" s="10">
        <v>1968</v>
      </c>
    </row>
    <row r="22" spans="8:9">
      <c r="H22" s="9" t="s">
        <v>31</v>
      </c>
      <c r="I22" s="10">
        <v>1969</v>
      </c>
    </row>
    <row r="23" spans="8:9">
      <c r="H23" s="9" t="s">
        <v>40</v>
      </c>
      <c r="I23" s="10">
        <v>1970</v>
      </c>
    </row>
    <row r="24" spans="8:9">
      <c r="H24" s="9" t="s">
        <v>41</v>
      </c>
      <c r="I24" s="10">
        <v>1971</v>
      </c>
    </row>
    <row r="25" spans="8:9">
      <c r="H25" s="9" t="s">
        <v>42</v>
      </c>
      <c r="I25" s="10">
        <v>1972</v>
      </c>
    </row>
    <row r="26" spans="8:9">
      <c r="H26" s="9" t="s">
        <v>43</v>
      </c>
      <c r="I26" s="10">
        <v>1973</v>
      </c>
    </row>
    <row r="27" spans="8:9">
      <c r="H27" s="9" t="s">
        <v>44</v>
      </c>
      <c r="I27" s="10">
        <v>1974</v>
      </c>
    </row>
    <row r="28" spans="8:9">
      <c r="H28" s="9" t="s">
        <v>45</v>
      </c>
      <c r="I28" s="10">
        <v>1975</v>
      </c>
    </row>
    <row r="29" spans="8:9">
      <c r="H29" s="9" t="s">
        <v>46</v>
      </c>
      <c r="I29" s="10">
        <v>1976</v>
      </c>
    </row>
    <row r="30" spans="8:9">
      <c r="H30" s="9" t="s">
        <v>47</v>
      </c>
      <c r="I30" s="10">
        <v>1977</v>
      </c>
    </row>
    <row r="31" spans="8:9">
      <c r="H31" s="9" t="s">
        <v>48</v>
      </c>
      <c r="I31" s="10">
        <v>1978</v>
      </c>
    </row>
    <row r="32" spans="8:9">
      <c r="H32" s="9" t="s">
        <v>49</v>
      </c>
      <c r="I32" s="10">
        <v>1979</v>
      </c>
    </row>
    <row r="33" spans="8:9">
      <c r="H33" s="9" t="s">
        <v>50</v>
      </c>
      <c r="I33" s="10">
        <v>1980</v>
      </c>
    </row>
    <row r="34" spans="8:9">
      <c r="H34" s="9" t="s">
        <v>51</v>
      </c>
      <c r="I34" s="10">
        <v>1981</v>
      </c>
    </row>
    <row r="35" spans="8:9">
      <c r="H35" s="9" t="s">
        <v>52</v>
      </c>
      <c r="I35" s="10">
        <v>1982</v>
      </c>
    </row>
    <row r="36" spans="8:9">
      <c r="H36" s="9" t="s">
        <v>53</v>
      </c>
      <c r="I36" s="10">
        <v>1983</v>
      </c>
    </row>
    <row r="37" spans="8:9">
      <c r="H37" s="9" t="s">
        <v>54</v>
      </c>
      <c r="I37" s="10">
        <v>1984</v>
      </c>
    </row>
    <row r="38" spans="8:9">
      <c r="H38" s="9" t="s">
        <v>55</v>
      </c>
      <c r="I38" s="10">
        <v>1985</v>
      </c>
    </row>
    <row r="39" spans="8:9">
      <c r="H39" s="9" t="s">
        <v>56</v>
      </c>
      <c r="I39" s="10">
        <v>1986</v>
      </c>
    </row>
    <row r="40" spans="8:9">
      <c r="H40" s="9" t="s">
        <v>57</v>
      </c>
      <c r="I40" s="10">
        <v>1987</v>
      </c>
    </row>
    <row r="41" spans="8:9">
      <c r="H41" s="9" t="s">
        <v>58</v>
      </c>
      <c r="I41" s="10">
        <v>1988</v>
      </c>
    </row>
    <row r="42" spans="8:9">
      <c r="H42" s="9" t="s">
        <v>59</v>
      </c>
      <c r="I42" s="10">
        <v>1989</v>
      </c>
    </row>
    <row r="43" spans="8:9">
      <c r="H43" s="9" t="s">
        <v>60</v>
      </c>
      <c r="I43" s="10">
        <v>1990</v>
      </c>
    </row>
    <row r="44" spans="8:9">
      <c r="H44" s="9" t="s">
        <v>61</v>
      </c>
      <c r="I44" s="10">
        <v>1991</v>
      </c>
    </row>
    <row r="45" spans="8:9">
      <c r="H45" s="9" t="s">
        <v>62</v>
      </c>
      <c r="I45" s="10">
        <v>1992</v>
      </c>
    </row>
    <row r="46" spans="8:9">
      <c r="H46" s="9" t="s">
        <v>63</v>
      </c>
      <c r="I46" s="10">
        <v>1993</v>
      </c>
    </row>
    <row r="47" spans="8:9">
      <c r="H47" s="9" t="s">
        <v>64</v>
      </c>
      <c r="I47" s="10">
        <v>1994</v>
      </c>
    </row>
    <row r="48" spans="8:9">
      <c r="H48" s="9" t="s">
        <v>65</v>
      </c>
      <c r="I48" s="10">
        <v>1995</v>
      </c>
    </row>
    <row r="49" spans="8:9">
      <c r="H49" s="9" t="s">
        <v>66</v>
      </c>
      <c r="I49" s="10">
        <v>1996</v>
      </c>
    </row>
    <row r="50" spans="8:9">
      <c r="H50" s="9" t="s">
        <v>67</v>
      </c>
      <c r="I50" s="10">
        <v>1997</v>
      </c>
    </row>
    <row r="51" spans="8:9">
      <c r="H51" s="9" t="s">
        <v>68</v>
      </c>
      <c r="I51" s="10">
        <v>1998</v>
      </c>
    </row>
    <row r="52" spans="8:9">
      <c r="H52" s="9" t="s">
        <v>69</v>
      </c>
      <c r="I52" s="10">
        <v>1999</v>
      </c>
    </row>
    <row r="53" spans="8:9">
      <c r="H53" s="9" t="s">
        <v>70</v>
      </c>
      <c r="I53" s="10">
        <v>2000</v>
      </c>
    </row>
    <row r="54" spans="8:9">
      <c r="H54" s="9" t="s">
        <v>71</v>
      </c>
      <c r="I54" s="10">
        <v>2001</v>
      </c>
    </row>
    <row r="55" spans="8:9">
      <c r="H55" s="9" t="s">
        <v>72</v>
      </c>
      <c r="I55" s="10">
        <v>2002</v>
      </c>
    </row>
    <row r="56" spans="8:9">
      <c r="H56" s="9" t="s">
        <v>73</v>
      </c>
      <c r="I56" s="10">
        <v>2003</v>
      </c>
    </row>
    <row r="57" spans="8:9">
      <c r="H57" s="9" t="s">
        <v>74</v>
      </c>
      <c r="I57" s="10">
        <v>2004</v>
      </c>
    </row>
    <row r="58" spans="8:9">
      <c r="H58" s="9" t="s">
        <v>75</v>
      </c>
      <c r="I58" s="10">
        <v>2005</v>
      </c>
    </row>
    <row r="59" spans="8:9">
      <c r="H59" s="9" t="s">
        <v>76</v>
      </c>
      <c r="I59" s="10">
        <v>2006</v>
      </c>
    </row>
    <row r="60" spans="8:9">
      <c r="H60" s="9" t="s">
        <v>77</v>
      </c>
      <c r="I60" s="10">
        <v>2007</v>
      </c>
    </row>
    <row r="61" spans="8:9">
      <c r="H61" s="9" t="s">
        <v>78</v>
      </c>
      <c r="I61" s="10">
        <v>2008</v>
      </c>
    </row>
    <row r="62" spans="8:9">
      <c r="H62" s="9" t="s">
        <v>79</v>
      </c>
      <c r="I62" s="10">
        <v>2009</v>
      </c>
    </row>
    <row r="63" spans="8:9">
      <c r="H63" s="9" t="s">
        <v>80</v>
      </c>
      <c r="I63" s="10">
        <v>2010</v>
      </c>
    </row>
    <row r="64" spans="8:9">
      <c r="H64" s="9" t="s">
        <v>81</v>
      </c>
      <c r="I64" s="10">
        <v>2011</v>
      </c>
    </row>
    <row r="65" spans="8:9">
      <c r="H65" s="9" t="s">
        <v>82</v>
      </c>
      <c r="I65" s="10">
        <v>2012</v>
      </c>
    </row>
    <row r="66" spans="8:9">
      <c r="H66" s="9" t="s">
        <v>83</v>
      </c>
      <c r="I66" s="10">
        <v>2013</v>
      </c>
    </row>
    <row r="67" spans="8:9">
      <c r="H67" s="9" t="s">
        <v>84</v>
      </c>
      <c r="I67" s="10">
        <v>2014</v>
      </c>
    </row>
    <row r="68" spans="8:9">
      <c r="H68" s="9" t="s">
        <v>85</v>
      </c>
      <c r="I68" s="10">
        <v>2015</v>
      </c>
    </row>
    <row r="69" spans="8:9">
      <c r="H69" s="9" t="s">
        <v>86</v>
      </c>
      <c r="I69" s="10">
        <v>2016</v>
      </c>
    </row>
    <row r="70" spans="8:9">
      <c r="H70" s="9" t="s">
        <v>87</v>
      </c>
      <c r="I70" s="10">
        <v>2017</v>
      </c>
    </row>
    <row r="71" spans="8:9">
      <c r="H71" s="9" t="s">
        <v>88</v>
      </c>
      <c r="I71" s="10">
        <v>2018</v>
      </c>
    </row>
    <row r="72" spans="8:9">
      <c r="H72" s="9" t="s">
        <v>89</v>
      </c>
      <c r="I72" s="10">
        <v>2019</v>
      </c>
    </row>
    <row r="73" spans="8:9">
      <c r="H73" s="11" t="s">
        <v>90</v>
      </c>
      <c r="I73" s="12">
        <v>2020</v>
      </c>
    </row>
  </sheetData>
  <sheetProtection password="CEA2" sheet="1" objects="1" scenarios="1"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施設数</vt:lpstr>
      <vt:lpstr>台帳</vt:lpstr>
      <vt:lpstr>管理水準</vt:lpstr>
      <vt:lpstr>DDL</vt:lpstr>
      <vt:lpstr>管理水準!Print_Area</vt:lpstr>
      <vt:lpstr>施設数!Print_Area</vt:lpstr>
      <vt:lpstr>台帳!Print_Area</vt:lpstr>
      <vt:lpstr>台帳!Print_Titles</vt:lpstr>
      <vt:lpstr>種別</vt:lpstr>
      <vt:lpstr>所管</vt:lpstr>
      <vt:lpstr>状況</vt:lpstr>
      <vt:lpstr>排水機能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kw</cp:lastModifiedBy>
  <cp:lastPrinted>2019-08-16T04:01:02Z</cp:lastPrinted>
  <dcterms:created xsi:type="dcterms:W3CDTF">2013-08-05T02:17:39Z</dcterms:created>
  <dcterms:modified xsi:type="dcterms:W3CDTF">2019-08-16T04:05:31Z</dcterms:modified>
</cp:coreProperties>
</file>